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AINAY-LE-CHATEAU" sheetId="1" state="visible" r:id="rId2"/>
    <sheet name="BOUZAIS" sheetId="2" state="visible" r:id="rId3"/>
    <sheet name="VELLES" sheetId="3" state="visible" r:id="rId4"/>
    <sheet name="SORGES" sheetId="4" state="visible" r:id="rId5"/>
    <sheet name="SAINT FERME" sheetId="5" state="visible" r:id="rId6"/>
    <sheet name="LES 5 REFUGES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<sst xmlns="http://schemas.openxmlformats.org/spreadsheetml/2006/main" count="310" uniqueCount="32">
  <si>
    <t xml:space="preserve">Association des "Amis et Pèlerins de Saint-Jacques de la Voie de Vézelay"</t>
  </si>
  <si>
    <t xml:space="preserve">Nombre de pèlerins hébergés au refuge d'AINAY-LE-CHÂTEAU</t>
  </si>
  <si>
    <t xml:space="preserve">Refuge ouvert le 15 mars 2012</t>
  </si>
  <si>
    <t xml:space="preserve">du 15 mars au 1er avril</t>
  </si>
  <si>
    <t xml:space="preserve">du 1er au 16 avril</t>
  </si>
  <si>
    <t xml:space="preserve">Total intermédiaire</t>
  </si>
  <si>
    <t xml:space="preserve">Variation</t>
  </si>
  <si>
    <t xml:space="preserve">-</t>
  </si>
  <si>
    <t xml:space="preserve">du 16 avril au 1er mai</t>
  </si>
  <si>
    <t xml:space="preserve">du 1er au 16 mai</t>
  </si>
  <si>
    <t xml:space="preserve">du 16 mai au 1er juin</t>
  </si>
  <si>
    <t xml:space="preserve">du 1er au 16 juin</t>
  </si>
  <si>
    <t xml:space="preserve">du 16 juin au 1er juillet</t>
  </si>
  <si>
    <t xml:space="preserve">du 1er au 16 juillet</t>
  </si>
  <si>
    <t xml:space="preserve">du 16 juillet au 1er août</t>
  </si>
  <si>
    <t xml:space="preserve">du 1er au 16 août</t>
  </si>
  <si>
    <t xml:space="preserve">du 16 août au 1er septembre</t>
  </si>
  <si>
    <t xml:space="preserve">du 1er au 16 septembre</t>
  </si>
  <si>
    <t xml:space="preserve">du 16 septembre au 1er octobre</t>
  </si>
  <si>
    <t xml:space="preserve">du 1er au 15 octobre</t>
  </si>
  <si>
    <t xml:space="preserve">Total ou total intermédiaire</t>
  </si>
  <si>
    <t xml:space="preserve">TOTAL</t>
  </si>
  <si>
    <t xml:space="preserve"> </t>
  </si>
  <si>
    <t xml:space="preserve">Nombre de pèlerins hébergés au refuge de BOUZAIS</t>
  </si>
  <si>
    <t xml:space="preserve">Nombre de pèlerins hébergés au refuge de VELLES</t>
  </si>
  <si>
    <t xml:space="preserve">du 1er au 16 octobre</t>
  </si>
  <si>
    <t xml:space="preserve">Nombre de pèlerins hébergés au refuge de SORGES ET LIGUEUX EN PERIGORD</t>
  </si>
  <si>
    <t xml:space="preserve">du 16 au 31 octobre</t>
  </si>
  <si>
    <t xml:space="preserve">19</t>
  </si>
  <si>
    <t xml:space="preserve">Nombre de pèlerins hébergés au refuge de SAINT-FERME</t>
  </si>
  <si>
    <t xml:space="preserve">17</t>
  </si>
  <si>
    <t xml:space="preserve">Nombre de pèlerins hébergés dans les 5 refuges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</si>
</sst>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0\ %"/>
    <numFmt numFmtId="167" formatCode="&quot;+ &quot;0%;&quot;- &quot;0%"/>
    <numFmt numFmtId="168" formatCode="@"/>
    <numFmt numFmtId="169" formatCode="0.0%"/>
    <numFmt numFmtId="170" formatCode="0"/>
    <numFmt numFmtId="171" formatCode="0.00\ %"/>
    <numFmt numFmtId="172" formatCode="_-* #,##0.00\ _€_-;\-* #,##0.00\ _€_-;_-* \-??\ _€_-;_-@_-"/>
    <numFmt numFmtId="173" formatCode="_-* #,##0\ _€_-;\-* #,##0\ _€_-;_-* &quot;- &quot;_€_-;_-@_-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8"/>
      <color rgb="FF000000"/>
      <name val="Garamond"/>
      <family val="1"/>
      <charset val="1"/>
    </font>
    <font>
      <b val="true"/>
      <sz val="28"/>
      <color rgb="FF000000"/>
      <name val="Garamond"/>
      <family val="1"/>
      <charset val="1"/>
    </font>
    <font>
      <sz val="1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sz val="16"/>
      <name val="Calibri"/>
      <family val="2"/>
      <charset val="1"/>
    </font>
  </fonts>
  <fills count="29">
    <fill>
      <patternFill patternType="none"/>
    </fill>
    <fill>
      <patternFill patternType="gray125"/>
    </fill>
    <fill>
      <patternFill patternType="solid">
        <fgColor rgb="FFBFBFBF"/>
        <bgColor rgb="FFB9CDE5"/>
      </patternFill>
    </fill>
    <fill>
      <patternFill patternType="solid">
        <fgColor rgb="FFFDEADA"/>
        <bgColor rgb="FFFDE9D9"/>
      </patternFill>
    </fill>
    <fill>
      <patternFill patternType="solid">
        <fgColor rgb="FF93CDDD"/>
        <bgColor rgb="FFB9CDE5"/>
      </patternFill>
    </fill>
    <fill>
      <patternFill patternType="solid">
        <fgColor rgb="FFC3D69B"/>
        <bgColor rgb="FFB5CD81"/>
      </patternFill>
    </fill>
    <fill>
      <patternFill patternType="solid">
        <fgColor rgb="FFE6B9B8"/>
        <bgColor rgb="FFFAC090"/>
      </patternFill>
    </fill>
    <fill>
      <patternFill patternType="solid">
        <fgColor rgb="FFFAC090"/>
        <bgColor rgb="FFE6B9B8"/>
      </patternFill>
    </fill>
    <fill>
      <patternFill patternType="solid">
        <fgColor rgb="FFD99694"/>
        <bgColor rgb="FFB3A2C7"/>
      </patternFill>
    </fill>
    <fill>
      <patternFill patternType="solid">
        <fgColor rgb="FFB3A2C7"/>
        <bgColor rgb="FFB1A0C7"/>
      </patternFill>
    </fill>
    <fill>
      <patternFill patternType="solid">
        <fgColor rgb="FFB7DEE8"/>
        <bgColor rgb="FFB9CDE5"/>
      </patternFill>
    </fill>
    <fill>
      <patternFill patternType="solid">
        <fgColor rgb="FFEBF1DE"/>
        <bgColor rgb="FFFDEADA"/>
      </patternFill>
    </fill>
    <fill>
      <patternFill patternType="solid">
        <fgColor rgb="FFF2DCDB"/>
        <bgColor rgb="FFE6E0EC"/>
      </patternFill>
    </fill>
    <fill>
      <patternFill patternType="solid">
        <fgColor rgb="FFD9D9D9"/>
        <bgColor rgb="FFE0E0E0"/>
      </patternFill>
    </fill>
    <fill>
      <patternFill patternType="solid">
        <fgColor rgb="FFE6E0EC"/>
        <bgColor rgb="FFE4DFEC"/>
      </patternFill>
    </fill>
    <fill>
      <patternFill patternType="solid">
        <fgColor rgb="FFDBEEF4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B1A0C7"/>
        <bgColor rgb="FFB3A2C7"/>
      </patternFill>
    </fill>
    <fill>
      <patternFill patternType="solid">
        <fgColor rgb="FFA6A6A6"/>
        <bgColor rgb="FFB1A0C7"/>
      </patternFill>
    </fill>
    <fill>
      <patternFill patternType="solid">
        <fgColor rgb="FFFFFFFF"/>
        <bgColor rgb="FFEBF1DE"/>
      </patternFill>
    </fill>
    <fill>
      <patternFill patternType="solid">
        <fgColor rgb="FFFFFF00"/>
        <bgColor rgb="FFFAC090"/>
      </patternFill>
    </fill>
    <fill>
      <patternFill patternType="solid">
        <fgColor rgb="FF9BBB59"/>
        <bgColor rgb="FFB5CD81"/>
      </patternFill>
    </fill>
    <fill>
      <patternFill patternType="solid">
        <fgColor rgb="FFFDE9D9"/>
        <bgColor rgb="FFFDEADA"/>
      </patternFill>
    </fill>
    <fill>
      <patternFill patternType="solid">
        <fgColor rgb="FF7F7F7F"/>
        <bgColor rgb="FF9E8CBA"/>
      </patternFill>
    </fill>
    <fill>
      <patternFill patternType="solid">
        <fgColor rgb="FFB5CD81"/>
        <bgColor rgb="FFC3D69B"/>
      </patternFill>
    </fill>
    <fill>
      <patternFill patternType="solid">
        <fgColor rgb="FF9E8CBA"/>
        <bgColor rgb="FFB1A0C7"/>
      </patternFill>
    </fill>
    <fill>
      <patternFill patternType="solid">
        <fgColor rgb="FFD7E4BD"/>
        <bgColor rgb="FFD9D9D9"/>
      </patternFill>
    </fill>
    <fill>
      <patternFill patternType="solid">
        <fgColor rgb="FFE4DFEC"/>
        <bgColor rgb="FFE6E0EC"/>
      </patternFill>
    </fill>
    <fill>
      <patternFill patternType="solid">
        <fgColor rgb="FFE0E0E0"/>
        <bgColor rgb="FFE4DFEC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double"/>
      <bottom style="medium"/>
      <diagonal/>
    </border>
    <border diagonalUp="false" diagonalDown="false">
      <left style="medium"/>
      <right style="medium"/>
      <top style="thin"/>
      <bottom style="double"/>
      <diagonal/>
    </border>
    <border diagonalUp="false" diagonalDown="false">
      <left style="medium"/>
      <right/>
      <top style="thin"/>
      <bottom style="double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medium"/>
      <right/>
      <top style="double"/>
      <bottom style="double"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double"/>
      <bottom style="thin"/>
      <diagonal/>
    </border>
    <border diagonalUp="false" diagonalDown="false">
      <left/>
      <right/>
      <top style="double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double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double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9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1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6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1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0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1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6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1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6" borderId="1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16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6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6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6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1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5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4" fontId="11" fillId="13" borderId="15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1" fillId="16" borderId="1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7" fontId="12" fillId="16" borderId="14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7" fontId="12" fillId="16" borderId="20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7" fontId="12" fillId="16" borderId="16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6" fontId="11" fillId="16" borderId="16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8" fontId="10" fillId="1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7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7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9" borderId="21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4" fontId="11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13" borderId="23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4" fontId="10" fillId="16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3" borderId="1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4" fillId="13" borderId="5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4" fontId="13" fillId="18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13" borderId="25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13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16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16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2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1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5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4" fontId="10" fillId="1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12" borderId="3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4" fontId="11" fillId="12" borderId="3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1" fillId="13" borderId="33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7" fontId="12" fillId="12" borderId="18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5" fontId="14" fillId="12" borderId="34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4" fillId="13" borderId="9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4" fillId="2" borderId="7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9" fontId="14" fillId="12" borderId="26" xfId="19" applyFont="true" applyBorder="true" applyAlignment="true" applyProtection="true">
      <alignment horizontal="right" vertical="bottom" textRotation="0" wrapText="false" indent="5" shrinkToFit="false"/>
      <protection locked="true" hidden="false"/>
    </xf>
    <xf numFmtId="169" fontId="15" fillId="12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2" borderId="24" xfId="19" applyFont="true" applyBorder="true" applyAlignment="true" applyProtection="true">
      <alignment horizontal="right" vertical="bottom" textRotation="0" wrapText="false" indent="5" shrinkToFit="false"/>
      <protection locked="true" hidden="false"/>
    </xf>
    <xf numFmtId="169" fontId="14" fillId="2" borderId="26" xfId="19" applyFont="true" applyBorder="true" applyAlignment="true" applyProtection="true">
      <alignment horizontal="right" vertical="bottom" textRotation="0" wrapText="false" indent="5" shrinkToFit="false"/>
      <protection locked="true" hidden="false"/>
    </xf>
    <xf numFmtId="167" fontId="11" fillId="2" borderId="26" xfId="0" applyFont="true" applyBorder="true" applyAlignment="true" applyProtection="false">
      <alignment horizontal="right" vertical="bottom" textRotation="0" wrapText="false" indent="5" shrinkToFit="false"/>
      <protection locked="true" hidden="false"/>
    </xf>
    <xf numFmtId="164" fontId="0" fillId="19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9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1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6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8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7" fontId="12" fillId="19" borderId="0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4" fontId="13" fillId="18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3" fillId="1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3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19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6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3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6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1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3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1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1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2" fillId="3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39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4" fontId="16" fillId="1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3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0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4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2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5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7" fontId="12" fillId="16" borderId="18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5" fontId="14" fillId="1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3" borderId="36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4" fillId="13" borderId="34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9" fontId="14" fillId="13" borderId="1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3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6" xfId="19" applyFont="true" applyBorder="true" applyAlignment="true" applyProtection="true">
      <alignment horizontal="right" vertical="bottom" textRotation="0" wrapText="false" indent="5" shrinkToFit="false"/>
      <protection locked="true" hidden="false"/>
    </xf>
    <xf numFmtId="167" fontId="11" fillId="13" borderId="26" xfId="0" applyFont="true" applyBorder="true" applyAlignment="true" applyProtection="false">
      <alignment horizontal="right" vertical="bottom" textRotation="0" wrapText="false" indent="5" shrinkToFit="false"/>
      <protection locked="true" hidden="false"/>
    </xf>
    <xf numFmtId="164" fontId="4" fillId="2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6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4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1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4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3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7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2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3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2" borderId="1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9" fillId="16" borderId="1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7" fontId="17" fillId="16" borderId="18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5" fontId="14" fillId="1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" borderId="34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71" fontId="14" fillId="28" borderId="1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28" borderId="26" xfId="0" applyFont="true" applyBorder="true" applyAlignment="true" applyProtection="false">
      <alignment horizontal="right" vertical="bottom" textRotation="0" wrapText="false" indent="5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FDE9D9"/>
      <rgbColor rgb="FF800000"/>
      <rgbColor rgb="FF008000"/>
      <rgbColor rgb="FF000080"/>
      <rgbColor rgb="FFE4DFEC"/>
      <rgbColor rgb="FF800080"/>
      <rgbColor rgb="FF008080"/>
      <rgbColor rgb="FFBFBFBF"/>
      <rgbColor rgb="FF7F7F7F"/>
      <rgbColor rgb="FFB1A0C7"/>
      <rgbColor rgb="FF993366"/>
      <rgbColor rgb="FFEBF1DE"/>
      <rgbColor rgb="FFDBEEF4"/>
      <rgbColor rgb="FF660066"/>
      <rgbColor rgb="FFD99694"/>
      <rgbColor rgb="FF0066CC"/>
      <rgbColor rgb="FFB9CDE5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CCFF"/>
      <rgbColor rgb="FFE0E0E0"/>
      <rgbColor rgb="FFD7E4BD"/>
      <rgbColor rgb="FFFDEADA"/>
      <rgbColor rgb="FF93CDDD"/>
      <rgbColor rgb="FFE6B9B8"/>
      <rgbColor rgb="FFB3A2C7"/>
      <rgbColor rgb="FFFAC090"/>
      <rgbColor rgb="FF3366FF"/>
      <rgbColor rgb="FFB7DEE8"/>
      <rgbColor rgb="FF9BBB59"/>
      <rgbColor rgb="FFB5CD81"/>
      <rgbColor rgb="FFF2DCDB"/>
      <rgbColor rgb="FFE6E0EC"/>
      <rgbColor rgb="FFA6A6A6"/>
      <rgbColor rgb="FF9E8CBA"/>
      <rgbColor rgb="FF003366"/>
      <rgbColor rgb="FFD9D9D9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B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12" activePane="bottomRight" state="frozen"/>
      <selection pane="topLeft" activeCell="A1" activeCellId="0" sqref="A1"/>
      <selection pane="topRight" activeCell="B1" activeCellId="0" sqref="B1"/>
      <selection pane="bottomLeft" activeCell="A12" activeCellId="0" sqref="A12"/>
      <selection pane="bottomRight" activeCell="G55" activeCellId="0" sqref="G55"/>
    </sheetView>
  </sheetViews>
  <sheetFormatPr defaultColWidth="10.72265625" defaultRowHeight="15" zeroHeight="false" outlineLevelRow="1" outlineLevelCol="0"/>
  <cols>
    <col collapsed="false" customWidth="true" hidden="false" outlineLevel="0" max="1" min="1" style="0" width="30.7"/>
    <col collapsed="false" customWidth="true" hidden="false" outlineLevel="0" max="17" min="2" style="0" width="11.71"/>
    <col collapsed="false" customWidth="true" hidden="false" outlineLevel="0" max="18" min="18" style="0" width="12.42"/>
    <col collapsed="false" customWidth="true" hidden="false" outlineLevel="0" max="23" min="23" style="1" width="11.42"/>
    <col collapsed="false" customWidth="true" hidden="false" outlineLevel="0" max="24" min="24" style="1" width="13.14"/>
  </cols>
  <sheetData>
    <row r="1" s="4" customFormat="tru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</row>
    <row r="3" customFormat="false" ht="30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</row>
    <row r="4" customFormat="false" ht="12.75" hidden="false" customHeight="true" outlineLevel="0" collapsed="false"/>
    <row r="5" s="19" customFormat="true" ht="26.1" hidden="false" customHeight="true" outlineLevel="0" collapsed="false">
      <c r="A5" s="7" t="s">
        <v>2</v>
      </c>
      <c r="B5" s="8" t="n">
        <v>2024</v>
      </c>
      <c r="C5" s="9" t="n">
        <v>2023</v>
      </c>
      <c r="D5" s="10" t="n">
        <v>2022</v>
      </c>
      <c r="E5" s="11" t="n">
        <v>2021</v>
      </c>
      <c r="F5" s="11" t="n">
        <v>2019</v>
      </c>
      <c r="G5" s="12" t="n">
        <v>2018</v>
      </c>
      <c r="H5" s="13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</row>
    <row r="6" s="29" customFormat="true" ht="16.5" hidden="false" customHeight="true" outlineLevel="0" collapsed="false">
      <c r="A6" s="20" t="s">
        <v>3</v>
      </c>
      <c r="B6" s="21" t="n">
        <v>7</v>
      </c>
      <c r="C6" s="22" t="n">
        <v>19</v>
      </c>
      <c r="D6" s="23" t="n">
        <v>6</v>
      </c>
      <c r="E6" s="22" t="n">
        <v>0</v>
      </c>
      <c r="F6" s="22" t="n">
        <v>3</v>
      </c>
      <c r="G6" s="24" t="n">
        <v>8</v>
      </c>
      <c r="H6" s="25" t="n">
        <v>2</v>
      </c>
      <c r="I6" s="21" t="n">
        <v>4</v>
      </c>
      <c r="J6" s="21" t="n">
        <v>4</v>
      </c>
      <c r="K6" s="26" t="n">
        <v>0</v>
      </c>
      <c r="L6" s="27" t="n">
        <v>6</v>
      </c>
      <c r="M6" s="28" t="n">
        <v>1</v>
      </c>
    </row>
    <row r="7" s="29" customFormat="true" ht="15" hidden="true" customHeight="true" outlineLevel="1" collapsed="false">
      <c r="A7" s="30"/>
      <c r="B7" s="31" t="n">
        <f aca="false">B4+B6</f>
        <v>7</v>
      </c>
      <c r="C7" s="31" t="n">
        <f aca="false">C4+C6</f>
        <v>19</v>
      </c>
      <c r="D7" s="32" t="n">
        <f aca="false">D4+D6</f>
        <v>6</v>
      </c>
      <c r="E7" s="31" t="n">
        <f aca="false">E4+E6</f>
        <v>0</v>
      </c>
      <c r="F7" s="31" t="n">
        <f aca="false">F4+F6</f>
        <v>3</v>
      </c>
      <c r="G7" s="31" t="n">
        <f aca="false">G4+G6</f>
        <v>8</v>
      </c>
      <c r="H7" s="31" t="n">
        <f aca="false">H4+H6</f>
        <v>2</v>
      </c>
      <c r="I7" s="31" t="n">
        <f aca="false">I4+I6</f>
        <v>4</v>
      </c>
      <c r="J7" s="31" t="n">
        <f aca="false">J4+J6</f>
        <v>4</v>
      </c>
      <c r="K7" s="31" t="n">
        <f aca="false">O4+K6</f>
        <v>0</v>
      </c>
      <c r="L7" s="31" t="n">
        <f aca="false">N4+L6</f>
        <v>6</v>
      </c>
      <c r="M7" s="31" t="n">
        <f aca="false">M4+M6</f>
        <v>1</v>
      </c>
      <c r="X7" s="33"/>
    </row>
    <row r="8" s="29" customFormat="true" ht="15" hidden="true" customHeight="true" outlineLevel="1" collapsed="false">
      <c r="A8" s="34"/>
      <c r="B8" s="35" t="n">
        <f aca="false">(B7-C7)/C7</f>
        <v>-0.631578947368421</v>
      </c>
      <c r="C8" s="35" t="n">
        <f aca="false">(C7-D7)/D7</f>
        <v>2.16666666666667</v>
      </c>
      <c r="D8" s="36" t="n">
        <f aca="false">IF(OR(F6=0,D6=0),"-",(D7-F7)/F7)</f>
        <v>1</v>
      </c>
      <c r="E8" s="37" t="str">
        <f aca="false">IF(OR(G6=0,E6=0),"-",(E7-G7)/G7)</f>
        <v>-</v>
      </c>
      <c r="F8" s="37" t="n">
        <f aca="false">IF(OR(H6=0,F6=0),"-",(F7-H7)/H7)</f>
        <v>0.5</v>
      </c>
      <c r="G8" s="38" t="n">
        <f aca="false">IF(OR(H6=0,G6=0),"-",(G7-H7)/H7)</f>
        <v>3</v>
      </c>
      <c r="H8" s="39" t="n">
        <f aca="false">IF(OR(I6=0,H6=0),"-",(H7-I7)/I7)</f>
        <v>-0.5</v>
      </c>
      <c r="I8" s="40" t="n">
        <f aca="false">IF(OR(J6=0,I6=0),"-",(I7-J7)/J7)</f>
        <v>0</v>
      </c>
      <c r="J8" s="40" t="str">
        <f aca="false">IF(OR(K6=0,J6=0),"-",(J7-K7)/K7)</f>
        <v>-</v>
      </c>
      <c r="K8" s="40" t="str">
        <f aca="false">IF(OR(L6=0,K6=0),"-",(K7-L7)/L7)</f>
        <v>-</v>
      </c>
      <c r="L8" s="40" t="n">
        <f aca="false">IF(OR(M6=0,L6=0),"-",(L7-M7)/M7)</f>
        <v>5</v>
      </c>
      <c r="M8" s="40" t="e">
        <f aca="false">IF(OR(#REF!=0,M6=0),"-",(M7-#REF!)/#REF!)</f>
        <v>#REF!</v>
      </c>
      <c r="X8" s="33"/>
    </row>
    <row r="9" s="29" customFormat="true" ht="15" hidden="false" customHeight="true" outlineLevel="0" collapsed="false">
      <c r="A9" s="41" t="s">
        <v>4</v>
      </c>
      <c r="B9" s="42" t="n">
        <v>18</v>
      </c>
      <c r="C9" s="43" t="n">
        <v>16</v>
      </c>
      <c r="D9" s="44" t="n">
        <v>31</v>
      </c>
      <c r="E9" s="43" t="n">
        <v>0</v>
      </c>
      <c r="F9" s="43" t="n">
        <v>15</v>
      </c>
      <c r="G9" s="45" t="n">
        <v>21</v>
      </c>
      <c r="H9" s="46" t="n">
        <v>16</v>
      </c>
      <c r="I9" s="42" t="n">
        <v>7</v>
      </c>
      <c r="J9" s="42" t="n">
        <v>13</v>
      </c>
      <c r="K9" s="45" t="n">
        <v>6</v>
      </c>
      <c r="L9" s="47" t="n">
        <v>14</v>
      </c>
      <c r="M9" s="48" t="n">
        <v>4</v>
      </c>
    </row>
    <row r="10" s="29" customFormat="true" ht="15" hidden="true" customHeight="true" outlineLevel="1" collapsed="false">
      <c r="A10" s="30" t="s">
        <v>5</v>
      </c>
      <c r="B10" s="49" t="n">
        <f aca="false">B7+B9</f>
        <v>25</v>
      </c>
      <c r="C10" s="50" t="n">
        <f aca="false">C7+C9</f>
        <v>35</v>
      </c>
      <c r="D10" s="51" t="n">
        <f aca="false">D7+D9</f>
        <v>37</v>
      </c>
      <c r="E10" s="43" t="n">
        <v>0</v>
      </c>
      <c r="F10" s="43" t="n">
        <f aca="false">F7+F9</f>
        <v>18</v>
      </c>
      <c r="G10" s="52" t="n">
        <f aca="false">G7+G9</f>
        <v>29</v>
      </c>
      <c r="H10" s="53" t="n">
        <f aca="false">H7+H9</f>
        <v>18</v>
      </c>
      <c r="I10" s="31" t="n">
        <f aca="false">I7+I9</f>
        <v>11</v>
      </c>
      <c r="J10" s="31" t="n">
        <f aca="false">J7+J9</f>
        <v>17</v>
      </c>
      <c r="K10" s="31" t="n">
        <f aca="false">K7+K9</f>
        <v>6</v>
      </c>
      <c r="L10" s="31" t="n">
        <f aca="false">L7+L9</f>
        <v>20</v>
      </c>
      <c r="M10" s="31" t="n">
        <f aca="false">M7+M9</f>
        <v>5</v>
      </c>
      <c r="X10" s="33"/>
    </row>
    <row r="11" s="29" customFormat="true" ht="15" hidden="true" customHeight="true" outlineLevel="1" collapsed="false">
      <c r="A11" s="34" t="s">
        <v>6</v>
      </c>
      <c r="B11" s="35" t="n">
        <f aca="false">(B10-C10)/C10</f>
        <v>-0.285714285714286</v>
      </c>
      <c r="C11" s="54" t="n">
        <f aca="false">(C10-D10)/D10</f>
        <v>-0.0540540540540541</v>
      </c>
      <c r="D11" s="55"/>
      <c r="E11" s="37" t="s">
        <v>7</v>
      </c>
      <c r="F11" s="37" t="n">
        <f aca="false">IF(OR(H9=0,F9=0),"-",(F10-H10)/H10)</f>
        <v>0</v>
      </c>
      <c r="G11" s="38" t="n">
        <f aca="false">IF(OR(H9=0,G9=0),"-",(G10-H10)/H10)</f>
        <v>0.611111111111111</v>
      </c>
      <c r="H11" s="39" t="n">
        <f aca="false">IF(OR(I9=0,H9=0),"-",(H10-I10)/I10)</f>
        <v>0.636363636363636</v>
      </c>
      <c r="I11" s="56" t="n">
        <f aca="false">IF(OR(J9=0,I9=0),"-",(I10-J10)/J10)</f>
        <v>-0.352941176470588</v>
      </c>
      <c r="J11" s="40" t="n">
        <f aca="false">IF(OR(K9=0,J9=0),"-",(J10-K10)/K10)</f>
        <v>1.83333333333333</v>
      </c>
      <c r="K11" s="40" t="n">
        <f aca="false">IF(OR(L9=0,K9=0),"-",(K10-L10)/L10)</f>
        <v>-0.7</v>
      </c>
      <c r="L11" s="40" t="n">
        <f aca="false">IF(OR(M9=0,L9=0),"-",(L10-M10)/M10)</f>
        <v>3</v>
      </c>
      <c r="M11" s="57"/>
      <c r="X11" s="33"/>
    </row>
    <row r="12" s="29" customFormat="true" ht="15" hidden="false" customHeight="true" outlineLevel="0" collapsed="false">
      <c r="A12" s="41" t="s">
        <v>8</v>
      </c>
      <c r="B12" s="42" t="n">
        <v>24</v>
      </c>
      <c r="C12" s="43" t="n">
        <v>19</v>
      </c>
      <c r="D12" s="44" t="n">
        <v>20</v>
      </c>
      <c r="E12" s="43" t="n">
        <v>0</v>
      </c>
      <c r="F12" s="43" t="n">
        <v>21</v>
      </c>
      <c r="G12" s="45" t="n">
        <v>34</v>
      </c>
      <c r="H12" s="46" t="n">
        <v>21</v>
      </c>
      <c r="I12" s="42" t="n">
        <v>17</v>
      </c>
      <c r="J12" s="42" t="n">
        <v>38</v>
      </c>
      <c r="K12" s="45" t="n">
        <v>20</v>
      </c>
      <c r="L12" s="47" t="n">
        <v>10</v>
      </c>
      <c r="M12" s="48" t="n">
        <v>16</v>
      </c>
    </row>
    <row r="13" s="29" customFormat="true" ht="15" hidden="true" customHeight="true" outlineLevel="1" collapsed="false">
      <c r="A13" s="30" t="s">
        <v>5</v>
      </c>
      <c r="B13" s="49" t="n">
        <f aca="false">B10+B12</f>
        <v>49</v>
      </c>
      <c r="C13" s="50" t="n">
        <f aca="false">C10+C12</f>
        <v>54</v>
      </c>
      <c r="D13" s="51" t="n">
        <f aca="false">D10+D12</f>
        <v>57</v>
      </c>
      <c r="E13" s="43" t="n">
        <v>0</v>
      </c>
      <c r="F13" s="43" t="n">
        <f aca="false">F10+F12</f>
        <v>39</v>
      </c>
      <c r="G13" s="52" t="n">
        <f aca="false">G10+G12</f>
        <v>63</v>
      </c>
      <c r="H13" s="53" t="n">
        <f aca="false">H10+H12</f>
        <v>39</v>
      </c>
      <c r="I13" s="58" t="n">
        <f aca="false">I10+I12</f>
        <v>28</v>
      </c>
      <c r="J13" s="31" t="n">
        <f aca="false">J10+J12</f>
        <v>55</v>
      </c>
      <c r="K13" s="31" t="n">
        <f aca="false">K10+K12</f>
        <v>26</v>
      </c>
      <c r="L13" s="31" t="n">
        <f aca="false">L10+L12</f>
        <v>30</v>
      </c>
      <c r="M13" s="31" t="n">
        <f aca="false">M10+M12</f>
        <v>21</v>
      </c>
      <c r="X13" s="33"/>
    </row>
    <row r="14" s="29" customFormat="true" ht="15" hidden="true" customHeight="true" outlineLevel="1" collapsed="false">
      <c r="A14" s="34" t="s">
        <v>6</v>
      </c>
      <c r="B14" s="35" t="n">
        <f aca="false">(B13-C13)/C13</f>
        <v>-0.0925925925925926</v>
      </c>
      <c r="C14" s="54" t="n">
        <f aca="false">(C13-D13)/D13</f>
        <v>-0.0526315789473684</v>
      </c>
      <c r="D14" s="36"/>
      <c r="E14" s="37" t="s">
        <v>7</v>
      </c>
      <c r="F14" s="37" t="n">
        <f aca="false">IF(OR(H12=0,F12=0),"-",(F13-H13)/H13)</f>
        <v>0</v>
      </c>
      <c r="G14" s="38" t="n">
        <f aca="false">IF(OR(H12=0,G12=0),"-",(G13-H13)/H13)</f>
        <v>0.615384615384615</v>
      </c>
      <c r="H14" s="39" t="n">
        <f aca="false">IF(OR(I12=0,H12=0),"-",(H13-I13)/I13)</f>
        <v>0.392857142857143</v>
      </c>
      <c r="I14" s="40" t="n">
        <f aca="false">IF(OR(J12=0,I12=0),"-",(I13-J13)/J13)</f>
        <v>-0.490909090909091</v>
      </c>
      <c r="J14" s="40" t="n">
        <f aca="false">IF(OR(K12=0,J12=0),"-",(J13-K13)/K13)</f>
        <v>1.11538461538462</v>
      </c>
      <c r="K14" s="40" t="n">
        <f aca="false">IF(OR(L12=0,K12=0),"-",(K13-L13)/L13)</f>
        <v>-0.133333333333333</v>
      </c>
      <c r="L14" s="40" t="n">
        <f aca="false">IF(OR(M12=0,L12=0),"-",(L13-M13)/M13)</f>
        <v>0.428571428571429</v>
      </c>
      <c r="M14" s="57"/>
      <c r="X14" s="33"/>
    </row>
    <row r="15" s="29" customFormat="true" ht="15" hidden="false" customHeight="true" outlineLevel="0" collapsed="false">
      <c r="A15" s="41" t="s">
        <v>9</v>
      </c>
      <c r="B15" s="42" t="n">
        <v>29</v>
      </c>
      <c r="C15" s="43" t="n">
        <v>17</v>
      </c>
      <c r="D15" s="44" t="n">
        <v>14</v>
      </c>
      <c r="E15" s="43" t="n">
        <v>6</v>
      </c>
      <c r="F15" s="43" t="n">
        <v>25</v>
      </c>
      <c r="G15" s="45" t="n">
        <v>31</v>
      </c>
      <c r="H15" s="46" t="n">
        <v>35</v>
      </c>
      <c r="I15" s="42" t="n">
        <v>22</v>
      </c>
      <c r="J15" s="42" t="n">
        <v>27</v>
      </c>
      <c r="K15" s="45" t="n">
        <v>20</v>
      </c>
      <c r="L15" s="47" t="n">
        <v>6</v>
      </c>
      <c r="M15" s="48" t="n">
        <v>17</v>
      </c>
    </row>
    <row r="16" s="29" customFormat="true" ht="15" hidden="true" customHeight="true" outlineLevel="1" collapsed="false">
      <c r="A16" s="30" t="s">
        <v>5</v>
      </c>
      <c r="B16" s="49" t="n">
        <f aca="false">B13+B15</f>
        <v>78</v>
      </c>
      <c r="C16" s="50" t="n">
        <f aca="false">C13+C15</f>
        <v>71</v>
      </c>
      <c r="D16" s="51" t="n">
        <f aca="false">D13+D15</f>
        <v>71</v>
      </c>
      <c r="E16" s="43" t="n">
        <v>6</v>
      </c>
      <c r="F16" s="43" t="n">
        <f aca="false">F13+F15</f>
        <v>64</v>
      </c>
      <c r="G16" s="52" t="n">
        <f aca="false">G13+G15</f>
        <v>94</v>
      </c>
      <c r="H16" s="53" t="n">
        <f aca="false">H13+H15</f>
        <v>74</v>
      </c>
      <c r="I16" s="31" t="n">
        <f aca="false">I13+I15</f>
        <v>50</v>
      </c>
      <c r="J16" s="31" t="n">
        <f aca="false">J13+J15</f>
        <v>82</v>
      </c>
      <c r="K16" s="31" t="n">
        <f aca="false">K13+K15</f>
        <v>46</v>
      </c>
      <c r="L16" s="31" t="n">
        <f aca="false">L13+L15</f>
        <v>36</v>
      </c>
      <c r="M16" s="31" t="n">
        <f aca="false">M13+M15</f>
        <v>38</v>
      </c>
      <c r="X16" s="33"/>
    </row>
    <row r="17" s="29" customFormat="true" ht="15" hidden="true" customHeight="true" outlineLevel="1" collapsed="false">
      <c r="A17" s="34" t="s">
        <v>6</v>
      </c>
      <c r="B17" s="35" t="n">
        <f aca="false">(B16-C16)/C16</f>
        <v>0.0985915492957746</v>
      </c>
      <c r="C17" s="54" t="n">
        <f aca="false">(C16-D16)/D16</f>
        <v>0</v>
      </c>
      <c r="D17" s="55" t="n">
        <f aca="false">(D16-E16)/E16</f>
        <v>10.8333333333333</v>
      </c>
      <c r="E17" s="37" t="n">
        <v>-0.936170212765957</v>
      </c>
      <c r="F17" s="37" t="n">
        <f aca="false">IF(OR(H15=0,F15=0),"-",(F16-H16)/H16)</f>
        <v>-0.135135135135135</v>
      </c>
      <c r="G17" s="38" t="n">
        <f aca="false">IF(OR(H15=0,G15=0),"-",(G16-H16)/H16)</f>
        <v>0.27027027027027</v>
      </c>
      <c r="H17" s="39" t="n">
        <f aca="false">IF(OR(I15=0,H15=0),"-",(H16-I16)/I16)</f>
        <v>0.48</v>
      </c>
      <c r="I17" s="40" t="n">
        <f aca="false">IF(OR(J15=0,I15=0),"-",(I16-J16)/J16)</f>
        <v>-0.390243902439024</v>
      </c>
      <c r="J17" s="40" t="n">
        <f aca="false">IF(OR(K15=0,J15=0),"-",(J16-K16)/K16)</f>
        <v>0.782608695652174</v>
      </c>
      <c r="K17" s="40" t="n">
        <f aca="false">IF(OR(L15=0,K15=0),"-",(K16-L16)/L16)</f>
        <v>0.277777777777778</v>
      </c>
      <c r="L17" s="40" t="n">
        <f aca="false">IF(OR(M15=0,L15=0),"-",(L16-M16)/M16)</f>
        <v>-0.0526315789473684</v>
      </c>
      <c r="M17" s="57"/>
      <c r="X17" s="33"/>
    </row>
    <row r="18" s="29" customFormat="true" ht="15" hidden="false" customHeight="true" outlineLevel="0" collapsed="false">
      <c r="A18" s="41" t="s">
        <v>10</v>
      </c>
      <c r="B18" s="42" t="n">
        <v>26</v>
      </c>
      <c r="C18" s="43" t="n">
        <v>22</v>
      </c>
      <c r="D18" s="44" t="n">
        <v>19</v>
      </c>
      <c r="E18" s="43" t="n">
        <v>16</v>
      </c>
      <c r="F18" s="43" t="n">
        <v>19</v>
      </c>
      <c r="G18" s="45" t="n">
        <v>22</v>
      </c>
      <c r="H18" s="46" t="n">
        <v>42</v>
      </c>
      <c r="I18" s="42" t="n">
        <v>29</v>
      </c>
      <c r="J18" s="42" t="n">
        <v>18</v>
      </c>
      <c r="K18" s="45" t="n">
        <v>22</v>
      </c>
      <c r="L18" s="47" t="n">
        <v>11</v>
      </c>
      <c r="M18" s="48" t="n">
        <v>11</v>
      </c>
      <c r="X18" s="33"/>
    </row>
    <row r="19" s="29" customFormat="true" ht="15" hidden="true" customHeight="true" outlineLevel="1" collapsed="false">
      <c r="A19" s="30" t="s">
        <v>5</v>
      </c>
      <c r="B19" s="49" t="n">
        <f aca="false">B16+B18</f>
        <v>104</v>
      </c>
      <c r="C19" s="50" t="n">
        <f aca="false">C16+C18</f>
        <v>93</v>
      </c>
      <c r="D19" s="51" t="n">
        <f aca="false">D16+D18</f>
        <v>90</v>
      </c>
      <c r="E19" s="43" t="n">
        <v>22</v>
      </c>
      <c r="F19" s="43" t="n">
        <f aca="false">F16+F18</f>
        <v>83</v>
      </c>
      <c r="G19" s="52" t="n">
        <f aca="false">G16+G18</f>
        <v>116</v>
      </c>
      <c r="H19" s="53" t="n">
        <f aca="false">H16+H18</f>
        <v>116</v>
      </c>
      <c r="I19" s="31" t="n">
        <f aca="false">I16+I18</f>
        <v>79</v>
      </c>
      <c r="J19" s="31" t="n">
        <f aca="false">J16+J18</f>
        <v>100</v>
      </c>
      <c r="K19" s="31" t="n">
        <f aca="false">K16+K18</f>
        <v>68</v>
      </c>
      <c r="L19" s="31" t="n">
        <f aca="false">L16+L18</f>
        <v>47</v>
      </c>
      <c r="M19" s="31" t="n">
        <f aca="false">M16+M18</f>
        <v>49</v>
      </c>
      <c r="X19" s="33"/>
    </row>
    <row r="20" s="29" customFormat="true" ht="15" hidden="true" customHeight="true" outlineLevel="1" collapsed="false">
      <c r="A20" s="34" t="s">
        <v>6</v>
      </c>
      <c r="B20" s="35" t="n">
        <f aca="false">(B19-C19)/C19</f>
        <v>0.118279569892473</v>
      </c>
      <c r="C20" s="54" t="n">
        <f aca="false">(C19-D19)/D19</f>
        <v>0.0333333333333333</v>
      </c>
      <c r="D20" s="55" t="n">
        <f aca="false">(D19-E19)/E19</f>
        <v>3.09090909090909</v>
      </c>
      <c r="E20" s="37" t="n">
        <v>-0.810344827586207</v>
      </c>
      <c r="F20" s="37" t="n">
        <f aca="false">IF(OR(H18=0,F18=0),"-",(F19-H19)/H19)</f>
        <v>-0.28448275862069</v>
      </c>
      <c r="G20" s="38" t="n">
        <f aca="false">IF(OR(H18=0,G18=0),"-",(G19-H19)/H19)</f>
        <v>0</v>
      </c>
      <c r="H20" s="39" t="n">
        <f aca="false">IF(OR(I18=0,H18=0),"-",(H19-I19)/I19)</f>
        <v>0.468354430379747</v>
      </c>
      <c r="I20" s="40" t="n">
        <f aca="false">IF(OR(J18=0,I18=0),"-",(I19-J19)/J19)</f>
        <v>-0.21</v>
      </c>
      <c r="J20" s="40" t="n">
        <f aca="false">IF(OR(K18=0,J18=0),"-",(J19-K19)/K19)</f>
        <v>0.470588235294118</v>
      </c>
      <c r="K20" s="40" t="n">
        <f aca="false">IF(OR(L18=0,K18=0),"-",(K19-L19)/L19)</f>
        <v>0.446808510638298</v>
      </c>
      <c r="L20" s="40" t="n">
        <f aca="false">IF(OR(M18=0,L18=0),"-",(L19-M19)/M19)</f>
        <v>-0.0408163265306122</v>
      </c>
      <c r="M20" s="57"/>
      <c r="X20" s="33"/>
    </row>
    <row r="21" s="29" customFormat="true" ht="15" hidden="false" customHeight="true" outlineLevel="0" collapsed="false">
      <c r="A21" s="41" t="s">
        <v>11</v>
      </c>
      <c r="B21" s="42" t="n">
        <v>23</v>
      </c>
      <c r="C21" s="43" t="n">
        <v>21</v>
      </c>
      <c r="D21" s="44" t="n">
        <v>24</v>
      </c>
      <c r="E21" s="43" t="n">
        <v>9</v>
      </c>
      <c r="F21" s="43" t="n">
        <v>17</v>
      </c>
      <c r="G21" s="45" t="n">
        <v>28</v>
      </c>
      <c r="H21" s="46" t="n">
        <v>18</v>
      </c>
      <c r="I21" s="42" t="n">
        <v>8</v>
      </c>
      <c r="J21" s="42" t="n">
        <v>16</v>
      </c>
      <c r="K21" s="45" t="n">
        <v>20</v>
      </c>
      <c r="L21" s="47" t="n">
        <v>13</v>
      </c>
      <c r="M21" s="48" t="n">
        <v>9</v>
      </c>
      <c r="X21" s="33"/>
    </row>
    <row r="22" s="29" customFormat="true" ht="15" hidden="true" customHeight="true" outlineLevel="1" collapsed="false">
      <c r="A22" s="30" t="s">
        <v>5</v>
      </c>
      <c r="B22" s="49" t="n">
        <f aca="false">B19+B21</f>
        <v>127</v>
      </c>
      <c r="C22" s="50" t="n">
        <f aca="false">C19+C21</f>
        <v>114</v>
      </c>
      <c r="D22" s="51" t="n">
        <f aca="false">D19+D21</f>
        <v>114</v>
      </c>
      <c r="E22" s="43" t="n">
        <v>31</v>
      </c>
      <c r="F22" s="43" t="n">
        <f aca="false">F19+F21</f>
        <v>100</v>
      </c>
      <c r="G22" s="52" t="n">
        <f aca="false">G19+G21</f>
        <v>144</v>
      </c>
      <c r="H22" s="53" t="n">
        <f aca="false">H19+H21</f>
        <v>134</v>
      </c>
      <c r="I22" s="31" t="n">
        <f aca="false">I19+I21</f>
        <v>87</v>
      </c>
      <c r="J22" s="31" t="n">
        <f aca="false">J19+J21</f>
        <v>116</v>
      </c>
      <c r="K22" s="31" t="n">
        <f aca="false">K19+K21</f>
        <v>88</v>
      </c>
      <c r="L22" s="31" t="n">
        <f aca="false">L19+L21</f>
        <v>60</v>
      </c>
      <c r="M22" s="31" t="n">
        <f aca="false">M19+M21</f>
        <v>58</v>
      </c>
      <c r="X22" s="33"/>
    </row>
    <row r="23" s="29" customFormat="true" ht="15" hidden="true" customHeight="true" outlineLevel="1" collapsed="false">
      <c r="A23" s="34" t="s">
        <v>6</v>
      </c>
      <c r="B23" s="35" t="n">
        <f aca="false">(B22-C22)/C22</f>
        <v>0.114035087719298</v>
      </c>
      <c r="C23" s="54" t="n">
        <f aca="false">(C22-D22)/D22</f>
        <v>0</v>
      </c>
      <c r="D23" s="55" t="n">
        <f aca="false">(D22-E22)/E22</f>
        <v>2.67741935483871</v>
      </c>
      <c r="E23" s="37" t="n">
        <v>-0.784722222222222</v>
      </c>
      <c r="F23" s="37" t="n">
        <f aca="false">IF(OR(H21=0,F21=0),"-",(F22-H22)/H22)</f>
        <v>-0.253731343283582</v>
      </c>
      <c r="G23" s="38" t="n">
        <f aca="false">IF(OR(H21=0,G21=0),"-",(G22-H22)/H22)</f>
        <v>0.0746268656716418</v>
      </c>
      <c r="H23" s="39" t="n">
        <f aca="false">IF(OR(I21=0,H21=0),"-",(H22-I22)/I22)</f>
        <v>0.540229885057471</v>
      </c>
      <c r="I23" s="40" t="n">
        <f aca="false">IF(OR(J21=0,I21=0),"-",(I22-J22)/J22)</f>
        <v>-0.25</v>
      </c>
      <c r="J23" s="40" t="n">
        <f aca="false">IF(OR(K21=0,J21=0),"-",(J22-K22)/K22)</f>
        <v>0.318181818181818</v>
      </c>
      <c r="K23" s="40" t="n">
        <f aca="false">IF(OR(L21=0,K21=0),"-",(K22-L22)/L22)</f>
        <v>0.466666666666667</v>
      </c>
      <c r="L23" s="40" t="n">
        <f aca="false">IF(OR(M21=0,L21=0),"-",(L22-M22)/M22)</f>
        <v>0.0344827586206897</v>
      </c>
      <c r="M23" s="57"/>
      <c r="X23" s="33"/>
    </row>
    <row r="24" s="29" customFormat="true" ht="15" hidden="false" customHeight="true" outlineLevel="0" collapsed="false">
      <c r="A24" s="41" t="s">
        <v>12</v>
      </c>
      <c r="B24" s="42" t="n">
        <v>8</v>
      </c>
      <c r="C24" s="43" t="n">
        <v>7</v>
      </c>
      <c r="D24" s="44" t="n">
        <v>14</v>
      </c>
      <c r="E24" s="43" t="n">
        <v>11</v>
      </c>
      <c r="F24" s="43" t="n">
        <v>12</v>
      </c>
      <c r="G24" s="45" t="n">
        <v>13</v>
      </c>
      <c r="H24" s="46" t="n">
        <v>15</v>
      </c>
      <c r="I24" s="42" t="n">
        <v>12</v>
      </c>
      <c r="J24" s="42" t="n">
        <v>20</v>
      </c>
      <c r="K24" s="45" t="n">
        <v>7</v>
      </c>
      <c r="L24" s="47" t="n">
        <v>7</v>
      </c>
      <c r="M24" s="48" t="n">
        <v>5</v>
      </c>
      <c r="X24" s="33"/>
    </row>
    <row r="25" s="29" customFormat="true" ht="15" hidden="true" customHeight="true" outlineLevel="1" collapsed="false">
      <c r="A25" s="30" t="s">
        <v>5</v>
      </c>
      <c r="B25" s="49" t="n">
        <f aca="false">B22+B24</f>
        <v>135</v>
      </c>
      <c r="C25" s="50" t="n">
        <f aca="false">C22+C24</f>
        <v>121</v>
      </c>
      <c r="D25" s="51" t="n">
        <f aca="false">D22+D24</f>
        <v>128</v>
      </c>
      <c r="E25" s="43" t="n">
        <v>42</v>
      </c>
      <c r="F25" s="43" t="n">
        <f aca="false">F22+F24</f>
        <v>112</v>
      </c>
      <c r="G25" s="52" t="n">
        <f aca="false">G22+G24</f>
        <v>157</v>
      </c>
      <c r="H25" s="53" t="n">
        <f aca="false">H22+H24</f>
        <v>149</v>
      </c>
      <c r="I25" s="31" t="n">
        <f aca="false">I22+I24</f>
        <v>99</v>
      </c>
      <c r="J25" s="31" t="n">
        <f aca="false">J22+J24</f>
        <v>136</v>
      </c>
      <c r="K25" s="31" t="n">
        <f aca="false">K22+K24</f>
        <v>95</v>
      </c>
      <c r="L25" s="31" t="n">
        <f aca="false">L22+L24</f>
        <v>67</v>
      </c>
      <c r="M25" s="31" t="n">
        <f aca="false">M22+M24</f>
        <v>63</v>
      </c>
      <c r="X25" s="33"/>
    </row>
    <row r="26" s="29" customFormat="true" ht="15" hidden="true" customHeight="true" outlineLevel="1" collapsed="false">
      <c r="A26" s="34" t="s">
        <v>6</v>
      </c>
      <c r="B26" s="35" t="n">
        <f aca="false">(B25-C25)/C25</f>
        <v>0.115702479338843</v>
      </c>
      <c r="C26" s="54" t="n">
        <f aca="false">(C25-D25)/D25</f>
        <v>-0.0546875</v>
      </c>
      <c r="D26" s="55" t="n">
        <f aca="false">(D25-E25)/E25</f>
        <v>2.04761904761905</v>
      </c>
      <c r="E26" s="37" t="n">
        <v>-0.732484076433121</v>
      </c>
      <c r="F26" s="37" t="n">
        <f aca="false">IF(OR(H24=0,F24=0),"-",(F25-H25)/H25)</f>
        <v>-0.248322147651007</v>
      </c>
      <c r="G26" s="38" t="n">
        <f aca="false">IF(OR(H24=0,G24=0),"-",(G25-H25)/H25)</f>
        <v>0.0536912751677852</v>
      </c>
      <c r="H26" s="39" t="n">
        <f aca="false">IF(OR(I24=0,H24=0),"-",(H25-I25)/I25)</f>
        <v>0.505050505050505</v>
      </c>
      <c r="I26" s="40" t="n">
        <f aca="false">IF(OR(J24=0,I24=0),"-",(I25-J25)/J25)</f>
        <v>-0.272058823529412</v>
      </c>
      <c r="J26" s="40" t="n">
        <f aca="false">IF(OR(K24=0,J24=0),"-",(J25-K25)/K25)</f>
        <v>0.431578947368421</v>
      </c>
      <c r="K26" s="40" t="n">
        <f aca="false">IF(OR(L24=0,K24=0),"-",(K25-L25)/L25)</f>
        <v>0.417910447761194</v>
      </c>
      <c r="L26" s="40" t="n">
        <f aca="false">IF(OR(M24=0,L24=0),"-",(L25-M25)/M25)</f>
        <v>0.0634920634920635</v>
      </c>
      <c r="M26" s="57"/>
      <c r="X26" s="33"/>
    </row>
    <row r="27" s="29" customFormat="true" ht="15" hidden="false" customHeight="true" outlineLevel="0" collapsed="false">
      <c r="A27" s="41" t="s">
        <v>13</v>
      </c>
      <c r="B27" s="42" t="n">
        <v>14</v>
      </c>
      <c r="C27" s="43" t="n">
        <v>14</v>
      </c>
      <c r="D27" s="44" t="n">
        <v>17</v>
      </c>
      <c r="E27" s="43" t="n">
        <v>14</v>
      </c>
      <c r="F27" s="43" t="n">
        <v>11</v>
      </c>
      <c r="G27" s="45" t="n">
        <v>12</v>
      </c>
      <c r="H27" s="46" t="n">
        <v>11</v>
      </c>
      <c r="I27" s="42" t="n">
        <v>16</v>
      </c>
      <c r="J27" s="42" t="n">
        <v>14</v>
      </c>
      <c r="K27" s="45" t="n">
        <v>7</v>
      </c>
      <c r="L27" s="47" t="n">
        <v>3</v>
      </c>
      <c r="M27" s="48" t="n">
        <v>7</v>
      </c>
      <c r="X27" s="33"/>
    </row>
    <row r="28" s="29" customFormat="true" ht="15" hidden="true" customHeight="true" outlineLevel="1" collapsed="false">
      <c r="A28" s="30" t="s">
        <v>5</v>
      </c>
      <c r="B28" s="49" t="n">
        <f aca="false">B25+B27</f>
        <v>149</v>
      </c>
      <c r="C28" s="50" t="n">
        <f aca="false">C25+C27</f>
        <v>135</v>
      </c>
      <c r="D28" s="51" t="n">
        <f aca="false">D25+D27</f>
        <v>145</v>
      </c>
      <c r="E28" s="43" t="n">
        <v>56</v>
      </c>
      <c r="F28" s="43" t="n">
        <f aca="false">F25+F27</f>
        <v>123</v>
      </c>
      <c r="G28" s="52" t="n">
        <f aca="false">G25+G27</f>
        <v>169</v>
      </c>
      <c r="H28" s="53" t="n">
        <f aca="false">H25+H27</f>
        <v>160</v>
      </c>
      <c r="I28" s="31" t="n">
        <f aca="false">I25+I27</f>
        <v>115</v>
      </c>
      <c r="J28" s="31" t="n">
        <f aca="false">J25+J27</f>
        <v>150</v>
      </c>
      <c r="K28" s="31" t="n">
        <f aca="false">K25+K27</f>
        <v>102</v>
      </c>
      <c r="L28" s="31" t="n">
        <f aca="false">L25+L27</f>
        <v>70</v>
      </c>
      <c r="M28" s="31" t="n">
        <f aca="false">M25+M27</f>
        <v>70</v>
      </c>
      <c r="X28" s="33"/>
    </row>
    <row r="29" s="29" customFormat="true" ht="15" hidden="true" customHeight="true" outlineLevel="1" collapsed="false">
      <c r="A29" s="34" t="s">
        <v>6</v>
      </c>
      <c r="B29" s="35" t="n">
        <f aca="false">(B28-C28)/C28</f>
        <v>0.103703703703704</v>
      </c>
      <c r="C29" s="54" t="n">
        <f aca="false">(C28-D28)/D28</f>
        <v>-0.0689655172413793</v>
      </c>
      <c r="D29" s="55" t="n">
        <f aca="false">(D28-E28)/E28</f>
        <v>1.58928571428571</v>
      </c>
      <c r="E29" s="37" t="n">
        <v>-0.668639053254438</v>
      </c>
      <c r="F29" s="37" t="n">
        <f aca="false">IF(OR(H27=0,F27=0),"-",(F28-H28)/H28)</f>
        <v>-0.23125</v>
      </c>
      <c r="G29" s="38" t="n">
        <f aca="false">IF(OR(H27=0,G27=0),"-",(G28-H28)/H28)</f>
        <v>0.05625</v>
      </c>
      <c r="H29" s="39" t="n">
        <f aca="false">IF(OR(I27=0,H27=0),"-",(H28-I28)/I28)</f>
        <v>0.391304347826087</v>
      </c>
      <c r="I29" s="40" t="n">
        <f aca="false">IF(OR(J27=0,I27=0),"-",(I28-J28)/J28)</f>
        <v>-0.233333333333333</v>
      </c>
      <c r="J29" s="40" t="n">
        <f aca="false">IF(OR(K27=0,J27=0),"-",(J28-K28)/K28)</f>
        <v>0.470588235294118</v>
      </c>
      <c r="K29" s="40" t="n">
        <f aca="false">IF(OR(L27=0,K27=0),"-",(K28-L28)/L28)</f>
        <v>0.457142857142857</v>
      </c>
      <c r="L29" s="40" t="n">
        <f aca="false">IF(OR(M27=0,L27=0),"-",(L28-M28)/M28)</f>
        <v>0</v>
      </c>
      <c r="M29" s="57"/>
      <c r="X29" s="33"/>
    </row>
    <row r="30" s="29" customFormat="true" ht="15" hidden="false" customHeight="true" outlineLevel="0" collapsed="false">
      <c r="A30" s="41" t="s">
        <v>14</v>
      </c>
      <c r="B30" s="42" t="n">
        <v>11</v>
      </c>
      <c r="C30" s="43" t="n">
        <v>16</v>
      </c>
      <c r="D30" s="44" t="n">
        <v>26</v>
      </c>
      <c r="E30" s="43" t="n">
        <v>8</v>
      </c>
      <c r="F30" s="43" t="n">
        <v>17</v>
      </c>
      <c r="G30" s="45" t="n">
        <v>12</v>
      </c>
      <c r="H30" s="46" t="n">
        <v>14</v>
      </c>
      <c r="I30" s="42" t="n">
        <v>17</v>
      </c>
      <c r="J30" s="42" t="n">
        <v>18</v>
      </c>
      <c r="K30" s="45" t="n">
        <v>17</v>
      </c>
      <c r="L30" s="47" t="n">
        <v>4</v>
      </c>
      <c r="M30" s="48" t="n">
        <v>22</v>
      </c>
      <c r="X30" s="33"/>
    </row>
    <row r="31" s="29" customFormat="true" ht="15" hidden="true" customHeight="true" outlineLevel="1" collapsed="false">
      <c r="A31" s="30" t="s">
        <v>5</v>
      </c>
      <c r="B31" s="49" t="n">
        <f aca="false">B28+B30</f>
        <v>160</v>
      </c>
      <c r="C31" s="50" t="n">
        <f aca="false">C28+C30</f>
        <v>151</v>
      </c>
      <c r="D31" s="51" t="n">
        <f aca="false">D28+D30</f>
        <v>171</v>
      </c>
      <c r="E31" s="43" t="n">
        <v>64</v>
      </c>
      <c r="F31" s="43" t="n">
        <f aca="false">F28+F30</f>
        <v>140</v>
      </c>
      <c r="G31" s="52" t="n">
        <f aca="false">G28+G30</f>
        <v>181</v>
      </c>
      <c r="H31" s="53" t="n">
        <f aca="false">H28+H30</f>
        <v>174</v>
      </c>
      <c r="I31" s="31" t="n">
        <f aca="false">I28+I30</f>
        <v>132</v>
      </c>
      <c r="J31" s="31" t="n">
        <f aca="false">J28+J30</f>
        <v>168</v>
      </c>
      <c r="K31" s="31" t="n">
        <f aca="false">K28+K30</f>
        <v>119</v>
      </c>
      <c r="L31" s="31" t="n">
        <f aca="false">L28+L30</f>
        <v>74</v>
      </c>
      <c r="M31" s="31" t="n">
        <f aca="false">M28+M30</f>
        <v>92</v>
      </c>
      <c r="X31" s="33"/>
    </row>
    <row r="32" s="29" customFormat="true" ht="15" hidden="true" customHeight="true" outlineLevel="1" collapsed="false">
      <c r="A32" s="34" t="s">
        <v>6</v>
      </c>
      <c r="B32" s="35" t="n">
        <f aca="false">(B31-C31)/C31</f>
        <v>0.0596026490066225</v>
      </c>
      <c r="C32" s="54" t="n">
        <f aca="false">(C31-D31)/D31</f>
        <v>-0.116959064327485</v>
      </c>
      <c r="D32" s="55" t="n">
        <f aca="false">(D31-E31)/E31</f>
        <v>1.671875</v>
      </c>
      <c r="E32" s="37" t="n">
        <v>-0.646408839779006</v>
      </c>
      <c r="F32" s="37" t="n">
        <f aca="false">IF(OR(H30=0,F30=0),"-",(F31-H31)/H31)</f>
        <v>-0.195402298850575</v>
      </c>
      <c r="G32" s="38" t="n">
        <f aca="false">IF(OR(H30=0,G30=0),"-",(G31-H31)/H31)</f>
        <v>0.0402298850574713</v>
      </c>
      <c r="H32" s="39" t="n">
        <f aca="false">IF(OR(I30=0,H30=0),"-",(H31-I31)/I31)</f>
        <v>0.318181818181818</v>
      </c>
      <c r="I32" s="40" t="n">
        <f aca="false">IF(OR(J30=0,I30=0),"-",(I31-J31)/J31)</f>
        <v>-0.214285714285714</v>
      </c>
      <c r="J32" s="40" t="n">
        <f aca="false">IF(OR(K30=0,J30=0),"-",(J31-K31)/K31)</f>
        <v>0.411764705882353</v>
      </c>
      <c r="K32" s="40" t="n">
        <f aca="false">IF(OR(L30=0,K30=0),"-",(K31-L31)/L31)</f>
        <v>0.608108108108108</v>
      </c>
      <c r="L32" s="40" t="n">
        <f aca="false">IF(OR(M30=0,L30=0),"-",(L31-M31)/M31)</f>
        <v>-0.195652173913043</v>
      </c>
      <c r="M32" s="57"/>
      <c r="X32" s="33"/>
    </row>
    <row r="33" s="29" customFormat="true" ht="15" hidden="false" customHeight="true" outlineLevel="0" collapsed="false">
      <c r="A33" s="41" t="s">
        <v>15</v>
      </c>
      <c r="B33" s="42" t="n">
        <v>15</v>
      </c>
      <c r="C33" s="43" t="n">
        <v>12</v>
      </c>
      <c r="D33" s="44" t="n">
        <v>17</v>
      </c>
      <c r="E33" s="43" t="n">
        <v>19</v>
      </c>
      <c r="F33" s="43" t="n">
        <v>27</v>
      </c>
      <c r="G33" s="45" t="n">
        <v>29</v>
      </c>
      <c r="H33" s="46" t="n">
        <v>31</v>
      </c>
      <c r="I33" s="42" t="n">
        <v>14</v>
      </c>
      <c r="J33" s="42" t="n">
        <v>19</v>
      </c>
      <c r="K33" s="45" t="n">
        <v>24</v>
      </c>
      <c r="L33" s="47" t="n">
        <v>17</v>
      </c>
      <c r="M33" s="48" t="n">
        <v>8</v>
      </c>
      <c r="X33" s="33"/>
    </row>
    <row r="34" s="29" customFormat="true" ht="15" hidden="true" customHeight="true" outlineLevel="1" collapsed="false">
      <c r="A34" s="30" t="s">
        <v>5</v>
      </c>
      <c r="B34" s="49" t="n">
        <f aca="false">B31+B33</f>
        <v>175</v>
      </c>
      <c r="C34" s="50" t="n">
        <f aca="false">C31+C33</f>
        <v>163</v>
      </c>
      <c r="D34" s="51" t="n">
        <f aca="false">D31+D33</f>
        <v>188</v>
      </c>
      <c r="E34" s="43" t="n">
        <v>83</v>
      </c>
      <c r="F34" s="43" t="n">
        <f aca="false">F31+F33</f>
        <v>167</v>
      </c>
      <c r="G34" s="52" t="n">
        <f aca="false">G31+G33</f>
        <v>210</v>
      </c>
      <c r="H34" s="53" t="n">
        <f aca="false">H31+H33</f>
        <v>205</v>
      </c>
      <c r="I34" s="31" t="n">
        <f aca="false">I31+I33</f>
        <v>146</v>
      </c>
      <c r="J34" s="31" t="n">
        <f aca="false">J31+J33</f>
        <v>187</v>
      </c>
      <c r="K34" s="31" t="n">
        <f aca="false">K31+K33</f>
        <v>143</v>
      </c>
      <c r="L34" s="31" t="n">
        <f aca="false">L31+L33</f>
        <v>91</v>
      </c>
      <c r="M34" s="31" t="n">
        <f aca="false">M31+M33</f>
        <v>100</v>
      </c>
      <c r="X34" s="33"/>
    </row>
    <row r="35" s="29" customFormat="true" ht="15" hidden="true" customHeight="true" outlineLevel="1" collapsed="false">
      <c r="A35" s="34" t="s">
        <v>6</v>
      </c>
      <c r="B35" s="35" t="n">
        <f aca="false">(B34-C34)/C34</f>
        <v>0.0736196319018405</v>
      </c>
      <c r="C35" s="54" t="n">
        <f aca="false">(C34-D34)/D34</f>
        <v>-0.132978723404255</v>
      </c>
      <c r="D35" s="55" t="n">
        <f aca="false">(D34-E34)/E34</f>
        <v>1.26506024096386</v>
      </c>
      <c r="E35" s="37" t="n">
        <v>-0.604761904761905</v>
      </c>
      <c r="F35" s="37" t="n">
        <f aca="false">IF(OR(H33=0,F33=0),"-",(F34-H34)/H34)</f>
        <v>-0.185365853658537</v>
      </c>
      <c r="G35" s="38" t="n">
        <f aca="false">IF(OR(H33=0,G33=0),"-",(G34-H34)/H34)</f>
        <v>0.024390243902439</v>
      </c>
      <c r="H35" s="39" t="n">
        <f aca="false">IF(OR(I33=0,H33=0),"-",(H34-I34)/I34)</f>
        <v>0.404109589041096</v>
      </c>
      <c r="I35" s="40" t="n">
        <f aca="false">IF(OR(J33=0,I33=0),"-",(I34-J34)/J34)</f>
        <v>-0.219251336898396</v>
      </c>
      <c r="J35" s="40" t="n">
        <f aca="false">IF(OR(K33=0,J33=0),"-",(J34-K34)/K34)</f>
        <v>0.307692307692308</v>
      </c>
      <c r="K35" s="40" t="n">
        <f aca="false">IF(OR(L33=0,K33=0),"-",(K34-L34)/L34)</f>
        <v>0.571428571428571</v>
      </c>
      <c r="L35" s="40" t="n">
        <f aca="false">IF(OR(M33=0,L33=0),"-",(L34-M34)/M34)</f>
        <v>-0.09</v>
      </c>
      <c r="M35" s="57"/>
      <c r="X35" s="33"/>
    </row>
    <row r="36" s="29" customFormat="true" ht="14.25" hidden="false" customHeight="true" outlineLevel="0" collapsed="false">
      <c r="A36" s="41" t="s">
        <v>16</v>
      </c>
      <c r="B36" s="21" t="n">
        <v>10</v>
      </c>
      <c r="C36" s="43" t="n">
        <v>18</v>
      </c>
      <c r="D36" s="44" t="n">
        <v>29</v>
      </c>
      <c r="E36" s="43" t="n">
        <v>10</v>
      </c>
      <c r="F36" s="43" t="n">
        <v>29</v>
      </c>
      <c r="G36" s="45" t="n">
        <v>13</v>
      </c>
      <c r="H36" s="46" t="n">
        <v>23</v>
      </c>
      <c r="I36" s="21" t="n">
        <v>22</v>
      </c>
      <c r="J36" s="21" t="n">
        <v>16</v>
      </c>
      <c r="K36" s="26" t="n">
        <v>8</v>
      </c>
      <c r="L36" s="59" t="n">
        <v>13</v>
      </c>
      <c r="M36" s="28" t="n">
        <v>4</v>
      </c>
    </row>
    <row r="37" s="29" customFormat="true" ht="15" hidden="true" customHeight="true" outlineLevel="1" collapsed="false">
      <c r="A37" s="30" t="s">
        <v>5</v>
      </c>
      <c r="B37" s="49" t="n">
        <f aca="false">B34+B36</f>
        <v>185</v>
      </c>
      <c r="C37" s="50" t="n">
        <f aca="false">C34+C36</f>
        <v>181</v>
      </c>
      <c r="D37" s="51" t="n">
        <f aca="false">D34+D36</f>
        <v>217</v>
      </c>
      <c r="E37" s="43" t="n">
        <v>93</v>
      </c>
      <c r="F37" s="43" t="n">
        <f aca="false">F34+F36</f>
        <v>196</v>
      </c>
      <c r="G37" s="52" t="n">
        <f aca="false">G34+G36</f>
        <v>223</v>
      </c>
      <c r="H37" s="53" t="n">
        <f aca="false">H34+H36</f>
        <v>228</v>
      </c>
      <c r="I37" s="31" t="n">
        <f aca="false">I34+I36</f>
        <v>168</v>
      </c>
      <c r="J37" s="31" t="n">
        <f aca="false">J34+J36</f>
        <v>203</v>
      </c>
      <c r="K37" s="31" t="n">
        <f aca="false">K34+K36</f>
        <v>151</v>
      </c>
      <c r="L37" s="31" t="n">
        <f aca="false">L34+L36</f>
        <v>104</v>
      </c>
      <c r="M37" s="31" t="n">
        <f aca="false">M34+M36</f>
        <v>104</v>
      </c>
      <c r="X37" s="33"/>
    </row>
    <row r="38" s="29" customFormat="true" ht="15" hidden="true" customHeight="true" outlineLevel="1" collapsed="false">
      <c r="A38" s="34" t="s">
        <v>6</v>
      </c>
      <c r="B38" s="35" t="n">
        <f aca="false">(B37-C37)/C37</f>
        <v>0.0220994475138122</v>
      </c>
      <c r="C38" s="54" t="n">
        <f aca="false">(C37-D37)/D37</f>
        <v>-0.165898617511521</v>
      </c>
      <c r="D38" s="55" t="n">
        <f aca="false">(D37-E37)/E37</f>
        <v>1.33333333333333</v>
      </c>
      <c r="E38" s="37" t="n">
        <v>-0.582959641255605</v>
      </c>
      <c r="F38" s="37" t="n">
        <f aca="false">IF(OR(H36=0,F36=0),"-",(F37-H37)/H37)</f>
        <v>-0.140350877192982</v>
      </c>
      <c r="G38" s="38" t="n">
        <f aca="false">IF(OR(H36=0,G36=0),"-",(G37-H37)/H37)</f>
        <v>-0.0219298245614035</v>
      </c>
      <c r="H38" s="39" t="n">
        <f aca="false">IF(OR(I36=0,H36=0),"-",(H37-I37)/I37)</f>
        <v>0.357142857142857</v>
      </c>
      <c r="I38" s="40" t="n">
        <f aca="false">IF(OR(J36=0,I36=0),"-",(I37-J37)/J37)</f>
        <v>-0.172413793103448</v>
      </c>
      <c r="J38" s="40" t="n">
        <f aca="false">IF(OR(K36=0,J36=0),"-",(J37-K37)/K37)</f>
        <v>0.344370860927152</v>
      </c>
      <c r="K38" s="40" t="n">
        <f aca="false">IF(OR(L36=0,K36=0),"-",(K37-L37)/L37)</f>
        <v>0.451923076923077</v>
      </c>
      <c r="L38" s="40" t="n">
        <f aca="false">IF(OR(M36=0,L36=0),"-",(L37-M37)/M37)</f>
        <v>0</v>
      </c>
      <c r="M38" s="57"/>
      <c r="X38" s="33"/>
    </row>
    <row r="39" s="29" customFormat="true" ht="15" hidden="false" customHeight="true" outlineLevel="0" collapsed="false">
      <c r="A39" s="41" t="s">
        <v>17</v>
      </c>
      <c r="B39" s="42" t="n">
        <v>14</v>
      </c>
      <c r="C39" s="43" t="n">
        <v>16</v>
      </c>
      <c r="D39" s="44" t="n">
        <v>13</v>
      </c>
      <c r="E39" s="43" t="n">
        <v>14</v>
      </c>
      <c r="F39" s="43" t="n">
        <v>25</v>
      </c>
      <c r="G39" s="45" t="n">
        <v>17</v>
      </c>
      <c r="H39" s="46" t="n">
        <v>15</v>
      </c>
      <c r="I39" s="42" t="n">
        <v>16</v>
      </c>
      <c r="J39" s="42" t="n">
        <v>18</v>
      </c>
      <c r="K39" s="45" t="n">
        <v>13</v>
      </c>
      <c r="L39" s="59" t="n">
        <v>13</v>
      </c>
      <c r="M39" s="48" t="n">
        <v>11</v>
      </c>
      <c r="X39" s="33"/>
    </row>
    <row r="40" s="29" customFormat="true" ht="15" hidden="true" customHeight="true" outlineLevel="1" collapsed="false">
      <c r="A40" s="30" t="s">
        <v>5</v>
      </c>
      <c r="B40" s="49" t="n">
        <f aca="false">B37+B39</f>
        <v>199</v>
      </c>
      <c r="C40" s="50" t="n">
        <f aca="false">C37+C39</f>
        <v>197</v>
      </c>
      <c r="D40" s="51" t="n">
        <f aca="false">D37+D39</f>
        <v>230</v>
      </c>
      <c r="E40" s="43" t="n">
        <v>107</v>
      </c>
      <c r="F40" s="43" t="n">
        <f aca="false">F37+F39</f>
        <v>221</v>
      </c>
      <c r="G40" s="52" t="n">
        <f aca="false">G37+G39</f>
        <v>240</v>
      </c>
      <c r="H40" s="46" t="n">
        <f aca="false">H37+H39</f>
        <v>243</v>
      </c>
      <c r="I40" s="31" t="n">
        <f aca="false">I37+I39</f>
        <v>184</v>
      </c>
      <c r="J40" s="31" t="n">
        <f aca="false">J37+J39</f>
        <v>221</v>
      </c>
      <c r="K40" s="31" t="n">
        <f aca="false">K37+K39</f>
        <v>164</v>
      </c>
      <c r="L40" s="31" t="n">
        <f aca="false">L37+L39</f>
        <v>117</v>
      </c>
      <c r="M40" s="31" t="n">
        <f aca="false">M37+M39</f>
        <v>115</v>
      </c>
      <c r="X40" s="33"/>
    </row>
    <row r="41" s="29" customFormat="true" ht="15" hidden="true" customHeight="true" outlineLevel="1" collapsed="false">
      <c r="A41" s="34" t="s">
        <v>6</v>
      </c>
      <c r="B41" s="35" t="n">
        <f aca="false">(B40-C40)/C40</f>
        <v>0.0101522842639594</v>
      </c>
      <c r="C41" s="54" t="n">
        <f aca="false">(C40-D40)/D40</f>
        <v>-0.143478260869565</v>
      </c>
      <c r="D41" s="55" t="n">
        <f aca="false">(D40-E40)/E40</f>
        <v>1.14953271028037</v>
      </c>
      <c r="E41" s="37" t="n">
        <v>-0.554166666666667</v>
      </c>
      <c r="F41" s="37" t="n">
        <f aca="false">IF(OR(H39=0,F39=0),"-",(F40-H40)/H40)</f>
        <v>-0.0905349794238683</v>
      </c>
      <c r="G41" s="60" t="n">
        <f aca="false">IF(OR(H39=0,G39=0),"-",(G40-H40)/H40)</f>
        <v>-0.0123456790123457</v>
      </c>
      <c r="H41" s="61" t="n">
        <f aca="false">IF(OR(I39=0,H39=0),"-",(H40-I40)/I40)</f>
        <v>0.320652173913043</v>
      </c>
      <c r="I41" s="40" t="n">
        <f aca="false">IF(OR(J39=0,I39=0),"-",(I40-J40)/J40)</f>
        <v>-0.167420814479638</v>
      </c>
      <c r="J41" s="40" t="n">
        <f aca="false">IF(OR(K39=0,J39=0),"-",(J40-K40)/K40)</f>
        <v>0.347560975609756</v>
      </c>
      <c r="K41" s="40" t="n">
        <f aca="false">IF(OR(L39=0,K39=0),"-",(K40-L40)/L40)</f>
        <v>0.401709401709402</v>
      </c>
      <c r="L41" s="40" t="n">
        <f aca="false">IF(OR(M39=0,L39=0),"-",(L40-M40)/M40)</f>
        <v>0.0173913043478261</v>
      </c>
      <c r="M41" s="57"/>
      <c r="X41" s="33"/>
    </row>
    <row r="42" s="29" customFormat="true" ht="15" hidden="false" customHeight="true" outlineLevel="0" collapsed="false">
      <c r="A42" s="41" t="s">
        <v>18</v>
      </c>
      <c r="B42" s="42" t="n">
        <v>14</v>
      </c>
      <c r="C42" s="43" t="n">
        <v>22</v>
      </c>
      <c r="D42" s="44" t="n">
        <v>14</v>
      </c>
      <c r="E42" s="43" t="n">
        <v>17</v>
      </c>
      <c r="F42" s="43" t="n">
        <v>17</v>
      </c>
      <c r="G42" s="45" t="n">
        <v>12</v>
      </c>
      <c r="H42" s="46" t="n">
        <v>12</v>
      </c>
      <c r="I42" s="42" t="n">
        <v>19</v>
      </c>
      <c r="J42" s="42" t="n">
        <v>16</v>
      </c>
      <c r="K42" s="45" t="n">
        <v>10</v>
      </c>
      <c r="L42" s="59" t="n">
        <v>3</v>
      </c>
      <c r="M42" s="48" t="n">
        <v>1</v>
      </c>
      <c r="X42" s="33"/>
    </row>
    <row r="43" s="29" customFormat="true" ht="15" hidden="true" customHeight="true" outlineLevel="1" collapsed="false">
      <c r="A43" s="30" t="s">
        <v>5</v>
      </c>
      <c r="B43" s="49" t="n">
        <f aca="false">B40+B42</f>
        <v>213</v>
      </c>
      <c r="C43" s="50" t="n">
        <f aca="false">C40+C42</f>
        <v>219</v>
      </c>
      <c r="D43" s="62" t="n">
        <f aca="false">D40+D42</f>
        <v>244</v>
      </c>
      <c r="E43" s="43" t="n">
        <v>124</v>
      </c>
      <c r="F43" s="43" t="n">
        <f aca="false">F40+F42</f>
        <v>238</v>
      </c>
      <c r="G43" s="52" t="n">
        <f aca="false">G40+G42</f>
        <v>252</v>
      </c>
      <c r="H43" s="53" t="n">
        <f aca="false">H40+H42</f>
        <v>255</v>
      </c>
      <c r="I43" s="31" t="n">
        <f aca="false">I40+I42</f>
        <v>203</v>
      </c>
      <c r="J43" s="31" t="n">
        <f aca="false">J40+J42</f>
        <v>237</v>
      </c>
      <c r="K43" s="31" t="n">
        <f aca="false">K40+K42</f>
        <v>174</v>
      </c>
      <c r="L43" s="31" t="n">
        <f aca="false">L40+L42</f>
        <v>120</v>
      </c>
      <c r="M43" s="31" t="n">
        <f aca="false">M40+M42</f>
        <v>116</v>
      </c>
      <c r="X43" s="33"/>
    </row>
    <row r="44" s="29" customFormat="true" ht="15" hidden="true" customHeight="true" outlineLevel="1" collapsed="false">
      <c r="A44" s="34" t="s">
        <v>6</v>
      </c>
      <c r="B44" s="35" t="n">
        <f aca="false">(B43-C43)/C43</f>
        <v>-0.0273972602739726</v>
      </c>
      <c r="C44" s="54" t="n">
        <f aca="false">(C43-D43)/D43</f>
        <v>-0.102459016393443</v>
      </c>
      <c r="D44" s="36" t="n">
        <f aca="false">IF(OR(H42=0,D42=0),"-",(D43-H43)/H43)</f>
        <v>-0.0431372549019608</v>
      </c>
      <c r="E44" s="37" t="n">
        <v>-0.507936507936508</v>
      </c>
      <c r="F44" s="37" t="n">
        <f aca="false">IF(OR(H42=0,F42=0),"-",(F43-H43)/H43)</f>
        <v>-0.0666666666666667</v>
      </c>
      <c r="G44" s="38" t="n">
        <f aca="false">IF(OR(H42=0,G42=0),"-",(G43-H43)/H43)</f>
        <v>-0.0117647058823529</v>
      </c>
      <c r="H44" s="39" t="n">
        <f aca="false">IF(OR(I42=0,H42=0),"-",(H43-I43)/I43)</f>
        <v>0.25615763546798</v>
      </c>
      <c r="I44" s="40" t="n">
        <f aca="false">IF(OR(J42=0,I42=0),"-",(I43-J43)/J43)</f>
        <v>-0.143459915611814</v>
      </c>
      <c r="J44" s="40" t="n">
        <f aca="false">IF(OR(K42=0,J42=0),"-",(J43-K43)/K43)</f>
        <v>0.362068965517241</v>
      </c>
      <c r="K44" s="40" t="n">
        <f aca="false">IF(OR(L42=0,K42=0),"-",(K43-L43)/L43)</f>
        <v>0.45</v>
      </c>
      <c r="L44" s="40" t="n">
        <f aca="false">IF(OR(M42=0,L42=0),"-",(L43-M43)/M43)</f>
        <v>0.0344827586206897</v>
      </c>
      <c r="M44" s="57"/>
      <c r="X44" s="33"/>
    </row>
    <row r="45" s="29" customFormat="true" ht="15" hidden="false" customHeight="true" outlineLevel="0" collapsed="false">
      <c r="A45" s="41" t="s">
        <v>19</v>
      </c>
      <c r="B45" s="42" t="n">
        <v>15</v>
      </c>
      <c r="C45" s="43" t="n">
        <v>10</v>
      </c>
      <c r="D45" s="44" t="n">
        <v>7</v>
      </c>
      <c r="E45" s="43" t="n">
        <v>7</v>
      </c>
      <c r="F45" s="43" t="n">
        <v>6</v>
      </c>
      <c r="G45" s="45" t="n">
        <v>7</v>
      </c>
      <c r="H45" s="46" t="n">
        <v>5</v>
      </c>
      <c r="I45" s="42" t="n">
        <v>12</v>
      </c>
      <c r="J45" s="42" t="n">
        <v>18</v>
      </c>
      <c r="K45" s="45" t="n">
        <v>2</v>
      </c>
      <c r="L45" s="59" t="n">
        <v>2</v>
      </c>
      <c r="M45" s="48" t="n">
        <v>3</v>
      </c>
      <c r="X45" s="33"/>
    </row>
    <row r="46" s="29" customFormat="true" ht="15" hidden="true" customHeight="true" outlineLevel="1" collapsed="false">
      <c r="A46" s="30" t="s">
        <v>5</v>
      </c>
      <c r="B46" s="49" t="n">
        <f aca="false">B43+B45</f>
        <v>228</v>
      </c>
      <c r="C46" s="63" t="n">
        <f aca="false">C43+C45</f>
        <v>229</v>
      </c>
      <c r="D46" s="63" t="n">
        <f aca="false">D43+D45</f>
        <v>251</v>
      </c>
      <c r="E46" s="64" t="n">
        <v>131</v>
      </c>
      <c r="F46" s="64" t="n">
        <f aca="false">F43+F45</f>
        <v>244</v>
      </c>
      <c r="G46" s="63" t="n">
        <f aca="false">G43+G45</f>
        <v>259</v>
      </c>
      <c r="H46" s="63" t="n">
        <f aca="false">H43+H45</f>
        <v>260</v>
      </c>
      <c r="I46" s="65" t="n">
        <f aca="false">I43+I45</f>
        <v>215</v>
      </c>
      <c r="J46" s="65" t="n">
        <f aca="false">J43+J45</f>
        <v>255</v>
      </c>
      <c r="K46" s="65" t="n">
        <f aca="false">K43+K45</f>
        <v>176</v>
      </c>
      <c r="L46" s="65" t="n">
        <f aca="false">L43+L45</f>
        <v>122</v>
      </c>
      <c r="M46" s="65" t="n">
        <f aca="false">M43+M45</f>
        <v>119</v>
      </c>
      <c r="X46" s="33"/>
    </row>
    <row r="47" s="29" customFormat="true" ht="15" hidden="true" customHeight="true" outlineLevel="1" collapsed="false">
      <c r="A47" s="34" t="s">
        <v>6</v>
      </c>
      <c r="B47" s="35" t="n">
        <f aca="false">(B46-C46)/C46</f>
        <v>-0.00436681222707424</v>
      </c>
      <c r="C47" s="66" t="n">
        <f aca="false">IF(OR(G45=0,C45=0),"-",(C46-G46)/G46)</f>
        <v>-0.115830115830116</v>
      </c>
      <c r="D47" s="66" t="n">
        <f aca="false">IF(OR(H45=0,D45=0),"-",(D46-H46)/H46)</f>
        <v>-0.0346153846153846</v>
      </c>
      <c r="E47" s="66" t="n">
        <v>-0.494208494208494</v>
      </c>
      <c r="F47" s="66" t="n">
        <f aca="false">IF(OR(H45=0,F45=0),"-",(F46-H46)/H46)</f>
        <v>-0.0615384615384615</v>
      </c>
      <c r="G47" s="66" t="n">
        <f aca="false">IF(OR(H45=0,G45=0),"-",(G46-H46)/H46)</f>
        <v>-0.00384615384615385</v>
      </c>
      <c r="H47" s="67" t="n">
        <f aca="false">IF(OR(I45=0,H45=0),"-",(H46-I46)/I46)</f>
        <v>0.209302325581395</v>
      </c>
      <c r="I47" s="68" t="n">
        <f aca="false">IF(OR(J45=0,I45=0),"-",(I46-J46)/J46)</f>
        <v>-0.156862745098039</v>
      </c>
      <c r="J47" s="68" t="n">
        <f aca="false">IF(OR(K45=0,J45=0),"-",(J46-K46)/K46)</f>
        <v>0.448863636363636</v>
      </c>
      <c r="K47" s="68" t="n">
        <f aca="false">IF(OR(L45=0,K45=0),"-",(K46-L46)/L46)</f>
        <v>0.442622950819672</v>
      </c>
      <c r="L47" s="68" t="n">
        <f aca="false">IF(OR(M45=0,L45=0),"-",(L46-M46)/M46)</f>
        <v>0.0252100840336134</v>
      </c>
      <c r="M47" s="69"/>
      <c r="X47" s="33"/>
    </row>
    <row r="48" s="29" customFormat="true" ht="15" hidden="false" customHeight="true" outlineLevel="0" collapsed="false">
      <c r="A48" s="70"/>
      <c r="B48" s="71"/>
      <c r="C48" s="72"/>
      <c r="D48" s="73"/>
      <c r="E48" s="73"/>
      <c r="F48" s="73"/>
      <c r="G48" s="73"/>
      <c r="H48" s="74"/>
      <c r="I48" s="75"/>
      <c r="J48" s="75"/>
      <c r="K48" s="75"/>
      <c r="L48" s="75"/>
      <c r="M48" s="75"/>
      <c r="X48" s="33"/>
    </row>
    <row r="49" s="29" customFormat="true" ht="15" hidden="true" customHeight="true" outlineLevel="1" collapsed="false">
      <c r="A49" s="30" t="s">
        <v>20</v>
      </c>
      <c r="B49" s="76"/>
      <c r="C49" s="77"/>
      <c r="D49" s="77"/>
      <c r="E49" s="77"/>
      <c r="F49" s="77"/>
      <c r="G49" s="77"/>
      <c r="H49" s="78" t="n">
        <f aca="false">H46+H48</f>
        <v>260</v>
      </c>
      <c r="I49" s="65" t="n">
        <f aca="false">I46+I48</f>
        <v>215</v>
      </c>
      <c r="J49" s="65" t="n">
        <f aca="false">J46+J48</f>
        <v>255</v>
      </c>
      <c r="K49" s="65" t="n">
        <f aca="false">K46+K48</f>
        <v>176</v>
      </c>
      <c r="L49" s="65" t="n">
        <f aca="false">L46+L48</f>
        <v>122</v>
      </c>
      <c r="M49" s="65" t="n">
        <f aca="false">M46+M48</f>
        <v>119</v>
      </c>
      <c r="X49" s="33"/>
    </row>
    <row r="50" s="29" customFormat="true" ht="15" hidden="true" customHeight="true" outlineLevel="1" collapsed="false">
      <c r="A50" s="79" t="s">
        <v>6</v>
      </c>
      <c r="B50" s="80"/>
      <c r="C50" s="81"/>
      <c r="D50" s="81"/>
      <c r="E50" s="81"/>
      <c r="F50" s="81"/>
      <c r="G50" s="81"/>
      <c r="H50" s="82"/>
      <c r="I50" s="68" t="str">
        <f aca="false">IF(OR(J48=0,I48=0),"-",(I49-J49)/J49)</f>
        <v>-</v>
      </c>
      <c r="J50" s="68" t="str">
        <f aca="false">IF(OR(K48=0,J48=0),"-",(J49-K49)/K49)</f>
        <v>-</v>
      </c>
      <c r="K50" s="68" t="str">
        <f aca="false">IF(OR(L48=0,K48=0),"-",(K49-L49)/L49)</f>
        <v>-</v>
      </c>
      <c r="L50" s="68" t="str">
        <f aca="false">IF(OR(M48=0,L48=0),"-",(L49-M49)/M49)</f>
        <v>-</v>
      </c>
      <c r="M50" s="69"/>
      <c r="X50" s="33"/>
    </row>
    <row r="51" s="29" customFormat="true" ht="20.45" hidden="false" customHeight="true" outlineLevel="0" collapsed="false">
      <c r="A51" s="83" t="s">
        <v>21</v>
      </c>
      <c r="B51" s="84" t="n">
        <f aca="false">B6+B9+B12+B15+B18+B21+B24+B27+B30+B33+B36+B39+B42+B45+B48</f>
        <v>228</v>
      </c>
      <c r="C51" s="84" t="n">
        <f aca="false">C6+C9+C12+C15+C18+C21+C24+C27+C30+C33+C36+C39+C42+C45+C48</f>
        <v>229</v>
      </c>
      <c r="D51" s="84" t="n">
        <f aca="false">D6+D9+D12+D15+D18+D21+D24+D27+D30+D33+D36+D39+D42+D45+D48</f>
        <v>251</v>
      </c>
      <c r="E51" s="84" t="n">
        <f aca="false">E6+E9+E12+E15+E18+E21+E24+E27+E30+E33+E36+E39+E42+E45+E48</f>
        <v>131</v>
      </c>
      <c r="F51" s="84" t="n">
        <f aca="false">F6+F9+F12+F15+F18+F21+F24+F27+F30+F33+F36+F39+F42+F45+F48</f>
        <v>244</v>
      </c>
      <c r="G51" s="85" t="n">
        <f aca="false">G6+G9+G12+G15+G18+G21+G24+G27+G30+G33+G36+G39+G42+G45+G48</f>
        <v>259</v>
      </c>
      <c r="H51" s="85" t="n">
        <f aca="false">H6+H9+H12+H15+H18+H21+H24+H27+H30+H33+H36+H39+H42+H45+H48</f>
        <v>260</v>
      </c>
      <c r="I51" s="84" t="n">
        <f aca="false">I6+I9+I12+I15+I18+I21+I24+I27+I30+I33+I36+I39+I42+I45+I48</f>
        <v>215</v>
      </c>
      <c r="J51" s="84" t="n">
        <f aca="false">J6+J9+J12+J15+J18+J21+J24+J27+J30+J33+J36+J39+J42+J45+J48</f>
        <v>255</v>
      </c>
      <c r="K51" s="84" t="n">
        <f aca="false">K6+K9+K12+K15+K18+K21+K24+K27+K30+K33+K36+K39+K42+K45+K48</f>
        <v>176</v>
      </c>
      <c r="L51" s="84" t="n">
        <f aca="false">L6+L9+L12+L15+L18+L21+L24+L27+L30+L33+L36+L39+L42+L45+L48</f>
        <v>122</v>
      </c>
      <c r="M51" s="84" t="n">
        <f aca="false">M6+M9+M12+M15+M18+M21+M24+M27+M30+M33+M36+M39+M42+M45+M48</f>
        <v>119</v>
      </c>
      <c r="X51" s="33"/>
    </row>
    <row r="52" customFormat="false" ht="20.45" hidden="false" customHeight="true" outlineLevel="1" collapsed="false">
      <c r="A52" s="86" t="s">
        <v>6</v>
      </c>
      <c r="B52" s="87" t="n">
        <f aca="false">IF(B45&lt;&gt;"",(B51-C51)/C51,"")</f>
        <v>-0.00436681222707424</v>
      </c>
      <c r="C52" s="87" t="n">
        <f aca="false">IF(C45&lt;&gt;"",(C51-D51)/D51,"")</f>
        <v>-0.0876494023904383</v>
      </c>
      <c r="D52" s="87" t="n">
        <f aca="false">IF(D45&lt;&gt;"",(D51-E51)/E51,"")</f>
        <v>0.916030534351145</v>
      </c>
      <c r="E52" s="87" t="n">
        <f aca="false">IF(E45&lt;&gt;"",(E51-F51)/F51,"")</f>
        <v>-0.463114754098361</v>
      </c>
      <c r="F52" s="87" t="n">
        <f aca="false">IF(F45&lt;&gt;"",(F51-G51)/G51,"")</f>
        <v>-0.0579150579150579</v>
      </c>
      <c r="G52" s="87" t="n">
        <f aca="false">IF(G45&lt;&gt;"",(G51-H51)/H51,"")</f>
        <v>-0.00384615384615385</v>
      </c>
      <c r="H52" s="88" t="n">
        <f aca="false">IF(H45&lt;&gt;"",(H51-I51)/I51,"")</f>
        <v>0.209302325581395</v>
      </c>
      <c r="I52" s="89" t="n">
        <f aca="false">IF(I45&lt;&gt;"",(I51-J51)/J51,"")</f>
        <v>-0.156862745098039</v>
      </c>
      <c r="J52" s="89" t="n">
        <f aca="false">IF(J45&lt;&gt;"",(J51-K51)/K51,"")</f>
        <v>0.448863636363636</v>
      </c>
      <c r="K52" s="89" t="n">
        <f aca="false">(K51-L51)/L51</f>
        <v>0.442622950819672</v>
      </c>
      <c r="L52" s="89" t="n">
        <f aca="false">(L51-M51)/M51</f>
        <v>0.0252100840336134</v>
      </c>
      <c r="M52" s="90"/>
    </row>
    <row r="54" customFormat="false" ht="15" hidden="false" customHeight="false" outlineLevel="0" collapsed="false">
      <c r="B54" s="0" t="s">
        <v>22</v>
      </c>
    </row>
    <row r="56" customFormat="false" ht="15" hidden="false" customHeight="false" outlineLevel="0" collapsed="false">
      <c r="C56" s="0" t="s">
        <v>22</v>
      </c>
      <c r="F56" s="0" t="s">
        <v>22</v>
      </c>
    </row>
  </sheetData>
  <mergeCells count="2">
    <mergeCell ref="A1:W1"/>
    <mergeCell ref="A3:M3"/>
  </mergeCells>
  <conditionalFormatting sqref="B7:M7">
    <cfRule type="dataBar" priority="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{A082BAF5-D8CB-4231-9E6E-80B5E031C240}</x14:id>
        </ext>
      </extLst>
    </cfRule>
  </conditionalFormatting>
  <conditionalFormatting sqref="B51:M51">
    <cfRule type="dataBar" priority="3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{1F4CE770-E880-41F4-ACF5-6BCE8340E136}</x14:id>
        </ext>
      </extLst>
    </cfRule>
  </conditionalFormatting>
  <conditionalFormatting sqref="E10: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{F0B0EA3C-304F-4414-8810-B5862BD9B3F4}</x14:id>
        </ext>
      </extLst>
    </cfRule>
  </conditionalFormatting>
  <conditionalFormatting sqref="E13: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{A73800EF-E757-4870-ACA5-ACD6E2FD1512}</x14:id>
        </ext>
      </extLst>
    </cfRule>
  </conditionalFormatting>
  <conditionalFormatting sqref="E16: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{43D0BB64-7C60-4C1C-82D2-802C71889556}</x14:id>
        </ext>
      </extLst>
    </cfRule>
  </conditionalFormatting>
  <conditionalFormatting sqref="E19: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{5CD537AA-3B18-4FD0-94AF-EA1E1481528A}</x14:id>
        </ext>
      </extLst>
    </cfRule>
  </conditionalFormatting>
  <conditionalFormatting sqref="E22: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{AB4B321F-F4E3-467D-9410-E8F2282A85BC}</x14:id>
        </ext>
      </extLst>
    </cfRule>
  </conditionalFormatting>
  <conditionalFormatting sqref="E25: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{E6793020-1125-4E98-80C8-B54B7377B629}</x14:id>
        </ext>
      </extLst>
    </cfRule>
  </conditionalFormatting>
  <conditionalFormatting sqref="E28: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{37DCAD19-99C7-4E60-89B0-20473658D436}</x14:id>
        </ext>
      </extLst>
    </cfRule>
  </conditionalFormatting>
  <conditionalFormatting sqref="E31: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{9F9B81A2-6672-4D4A-8FE0-ABEAA154C24C}</x14:id>
        </ext>
      </extLst>
    </cfRule>
  </conditionalFormatting>
  <conditionalFormatting sqref="E34: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{1F70261E-30B5-4691-9F92-C19E5A2ED01C}</x14:id>
        </ext>
      </extLst>
    </cfRule>
  </conditionalFormatting>
  <conditionalFormatting sqref="E37: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{9746494C-25EA-47BD-B2D3-B7809599C872}</x14:id>
        </ext>
      </extLst>
    </cfRule>
  </conditionalFormatting>
  <conditionalFormatting sqref="E43:F43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{C4D110DC-46D2-4438-85CA-641A9182D0F0}</x14:id>
        </ext>
      </extLst>
    </cfRule>
  </conditionalFormatting>
  <conditionalFormatting sqref="E46:F46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{FDC58747-1613-4916-90A3-91E19061E8BD}</x14:id>
        </ext>
      </extLst>
    </cfRule>
  </conditionalFormatting>
  <conditionalFormatting sqref="G10:M1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{61D0D066-A2C1-45DF-A456-B02C961351A4}</x14:id>
        </ext>
      </extLst>
    </cfRule>
  </conditionalFormatting>
  <conditionalFormatting sqref="G13:M1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{14318078-D4F2-4F40-BDFF-56FF98E173E0}</x14:id>
        </ext>
      </extLst>
    </cfRule>
  </conditionalFormatting>
  <conditionalFormatting sqref="G16:M16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{76DA664E-298B-49FD-B3B0-B62C5A695697}</x14:id>
        </ext>
      </extLst>
    </cfRule>
  </conditionalFormatting>
  <conditionalFormatting sqref="G19:M19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{B0D8E727-96E5-44D8-8586-FA329FA52433}</x14:id>
        </ext>
      </extLst>
    </cfRule>
  </conditionalFormatting>
  <conditionalFormatting sqref="G22:M22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{84793CA2-7529-444C-93B0-409D2DD03BE0}</x14:id>
        </ext>
      </extLst>
    </cfRule>
  </conditionalFormatting>
  <conditionalFormatting sqref="G25:M25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{74EBA2D3-4EC5-4E65-93D2-F3655299839E}</x14:id>
        </ext>
      </extLst>
    </cfRule>
  </conditionalFormatting>
  <conditionalFormatting sqref="G28:M28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{DA35312C-A164-41E0-85D5-2C978F1BAB74}</x14:id>
        </ext>
      </extLst>
    </cfRule>
  </conditionalFormatting>
  <conditionalFormatting sqref="G31:M31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{7C261F32-9B40-438E-8E34-9E29CA69509C}</x14:id>
        </ext>
      </extLst>
    </cfRule>
  </conditionalFormatting>
  <conditionalFormatting sqref="G34:M34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{2511A3A4-ACEA-463E-88C8-C6BA63E524EA}</x14:id>
        </ext>
      </extLst>
    </cfRule>
  </conditionalFormatting>
  <conditionalFormatting sqref="G37:M37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{56B01DA1-4F85-4B7C-8383-2F9DE54E4686}</x14:id>
        </ext>
      </extLst>
    </cfRule>
  </conditionalFormatting>
  <conditionalFormatting sqref="G43:M43 D43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{297D5E81-705F-4D51-8D91-63FEB2A07440}</x14:id>
        </ext>
      </extLst>
    </cfRule>
  </conditionalFormatting>
  <conditionalFormatting sqref="H49:M49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{BBA5BC44-8676-4FF9-BE4A-98603BB7E3DA}</x14:id>
        </ext>
      </extLst>
    </cfRule>
  </conditionalFormatting>
  <conditionalFormatting sqref="J40:M40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{604C4780-3BE1-49D1-8C97-35642576FCC1}</x14:id>
        </ext>
      </extLst>
    </cfRule>
  </conditionalFormatting>
  <conditionalFormatting sqref="X46:IT46 C46:D46 G46:M46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{1A505036-4581-4656-969F-EBF2912C38C3}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82BAF5-D8CB-4231-9E6E-80B5E031C24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B7:M7</xm:sqref>
        </x14:conditionalFormatting>
        <x14:conditionalFormatting xmlns:xm="http://schemas.microsoft.com/office/excel/2006/main">
          <x14:cfRule type="dataBar" id="{1F4CE770-E880-41F4-ACF5-6BCE8340E13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B51:M51</xm:sqref>
        </x14:conditionalFormatting>
        <x14:conditionalFormatting xmlns:xm="http://schemas.microsoft.com/office/excel/2006/main">
          <x14:cfRule type="dataBar" id="{F0B0EA3C-304F-4414-8810-B5862BD9B3F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E10:F10</xm:sqref>
        </x14:conditionalFormatting>
        <x14:conditionalFormatting xmlns:xm="http://schemas.microsoft.com/office/excel/2006/main">
          <x14:cfRule type="dataBar" id="{A73800EF-E757-4870-ACA5-ACD6E2FD151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43D0BB64-7C60-4C1C-82D2-802C7188955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5CD537AA-3B18-4FD0-94AF-EA1E1481528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E19:F19</xm:sqref>
        </x14:conditionalFormatting>
        <x14:conditionalFormatting xmlns:xm="http://schemas.microsoft.com/office/excel/2006/main">
          <x14:cfRule type="dataBar" id="{AB4B321F-F4E3-467D-9410-E8F2282A85B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E6793020-1125-4E98-80C8-B54B7377B62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E25:F25</xm:sqref>
        </x14:conditionalFormatting>
        <x14:conditionalFormatting xmlns:xm="http://schemas.microsoft.com/office/excel/2006/main">
          <x14:cfRule type="dataBar" id="{37DCAD19-99C7-4E60-89B0-20473658D43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E28:F28</xm:sqref>
        </x14:conditionalFormatting>
        <x14:conditionalFormatting xmlns:xm="http://schemas.microsoft.com/office/excel/2006/main">
          <x14:cfRule type="dataBar" id="{9F9B81A2-6672-4D4A-8FE0-ABEAA154C24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E31:F31</xm:sqref>
        </x14:conditionalFormatting>
        <x14:conditionalFormatting xmlns:xm="http://schemas.microsoft.com/office/excel/2006/main">
          <x14:cfRule type="dataBar" id="{1F70261E-30B5-4691-9F92-C19E5A2ED01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E34:F34</xm:sqref>
        </x14:conditionalFormatting>
        <x14:conditionalFormatting xmlns:xm="http://schemas.microsoft.com/office/excel/2006/main">
          <x14:cfRule type="dataBar" id="{9746494C-25EA-47BD-B2D3-B7809599C87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E37:F37</xm:sqref>
        </x14:conditionalFormatting>
        <x14:conditionalFormatting xmlns:xm="http://schemas.microsoft.com/office/excel/2006/main">
          <x14:cfRule type="dataBar" id="{C4D110DC-46D2-4438-85CA-641A9182D0F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E43:F43</xm:sqref>
        </x14:conditionalFormatting>
        <x14:conditionalFormatting xmlns:xm="http://schemas.microsoft.com/office/excel/2006/main">
          <x14:cfRule type="dataBar" id="{FDC58747-1613-4916-90A3-91E19061E8B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E46:F46</xm:sqref>
        </x14:conditionalFormatting>
        <x14:conditionalFormatting xmlns:xm="http://schemas.microsoft.com/office/excel/2006/main">
          <x14:cfRule type="dataBar" id="{61D0D066-A2C1-45DF-A456-B02C961351A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G10:M10</xm:sqref>
        </x14:conditionalFormatting>
        <x14:conditionalFormatting xmlns:xm="http://schemas.microsoft.com/office/excel/2006/main">
          <x14:cfRule type="dataBar" id="{14318078-D4F2-4F40-BDFF-56FF98E173E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G13:M13</xm:sqref>
        </x14:conditionalFormatting>
        <x14:conditionalFormatting xmlns:xm="http://schemas.microsoft.com/office/excel/2006/main">
          <x14:cfRule type="dataBar" id="{76DA664E-298B-49FD-B3B0-B62C5A69569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G16:M16</xm:sqref>
        </x14:conditionalFormatting>
        <x14:conditionalFormatting xmlns:xm="http://schemas.microsoft.com/office/excel/2006/main">
          <x14:cfRule type="dataBar" id="{B0D8E727-96E5-44D8-8586-FA329FA5243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G19:M19</xm:sqref>
        </x14:conditionalFormatting>
        <x14:conditionalFormatting xmlns:xm="http://schemas.microsoft.com/office/excel/2006/main">
          <x14:cfRule type="dataBar" id="{84793CA2-7529-444C-93B0-409D2DD03BE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G22:M22</xm:sqref>
        </x14:conditionalFormatting>
        <x14:conditionalFormatting xmlns:xm="http://schemas.microsoft.com/office/excel/2006/main">
          <x14:cfRule type="dataBar" id="{74EBA2D3-4EC5-4E65-93D2-F3655299839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G25:M25</xm:sqref>
        </x14:conditionalFormatting>
        <x14:conditionalFormatting xmlns:xm="http://schemas.microsoft.com/office/excel/2006/main">
          <x14:cfRule type="dataBar" id="{DA35312C-A164-41E0-85D5-2C978F1BAB7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G28:M28</xm:sqref>
        </x14:conditionalFormatting>
        <x14:conditionalFormatting xmlns:xm="http://schemas.microsoft.com/office/excel/2006/main">
          <x14:cfRule type="dataBar" id="{7C261F32-9B40-438E-8E34-9E29CA69509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G31:M31</xm:sqref>
        </x14:conditionalFormatting>
        <x14:conditionalFormatting xmlns:xm="http://schemas.microsoft.com/office/excel/2006/main">
          <x14:cfRule type="dataBar" id="{2511A3A4-ACEA-463E-88C8-C6BA63E524E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G34:M34</xm:sqref>
        </x14:conditionalFormatting>
        <x14:conditionalFormatting xmlns:xm="http://schemas.microsoft.com/office/excel/2006/main">
          <x14:cfRule type="dataBar" id="{56B01DA1-4F85-4B7C-8383-2F9DE54E468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G37:M37</xm:sqref>
        </x14:conditionalFormatting>
        <x14:conditionalFormatting xmlns:xm="http://schemas.microsoft.com/office/excel/2006/main">
          <x14:cfRule type="dataBar" id="{297D5E81-705F-4D51-8D91-63FEB2A0744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G43:M43 D43</xm:sqref>
        </x14:conditionalFormatting>
        <x14:conditionalFormatting xmlns:xm="http://schemas.microsoft.com/office/excel/2006/main">
          <x14:cfRule type="dataBar" id="{BBA5BC44-8676-4FF9-BE4A-98603BB7E3D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H49:M49</xm:sqref>
        </x14:conditionalFormatting>
        <x14:conditionalFormatting xmlns:xm="http://schemas.microsoft.com/office/excel/2006/main">
          <x14:cfRule type="dataBar" id="{604C4780-3BE1-49D1-8C97-35642576FCC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J40:M40</xm:sqref>
        </x14:conditionalFormatting>
        <x14:conditionalFormatting xmlns:xm="http://schemas.microsoft.com/office/excel/2006/main">
          <x14:cfRule type="dataBar" id="{1A505036-4581-4656-969F-EBF2912C38C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X46:IT46 C46:D46 G46:M46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A55" activeCellId="0" sqref="A55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2" min="2" style="4" width="11.71"/>
    <col collapsed="false" customWidth="true" hidden="false" outlineLevel="0" max="26" min="23" style="4" width="11.99"/>
    <col collapsed="false" customWidth="true" hidden="false" outlineLevel="0" max="27" min="27" style="91" width="11.57"/>
    <col collapsed="false" customWidth="true" hidden="false" outlineLevel="0" max="28" min="28" style="91" width="13.14"/>
    <col collapsed="false" customWidth="false" hidden="false" outlineLevel="0" max="1024" min="29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3"/>
    </row>
    <row r="3" customFormat="false" ht="30" hidden="false" customHeight="true" outlineLevel="0" collapsed="false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92" t="n">
        <v>2023</v>
      </c>
      <c r="D5" s="92" t="n">
        <v>2022</v>
      </c>
      <c r="E5" s="92" t="n">
        <v>2021</v>
      </c>
      <c r="F5" s="92" t="n">
        <v>2019</v>
      </c>
      <c r="G5" s="93" t="n">
        <v>2018</v>
      </c>
      <c r="H5" s="94" t="n">
        <v>2017</v>
      </c>
      <c r="I5" s="95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  <c r="AB5" s="4"/>
      <c r="AC5" s="4"/>
    </row>
    <row r="6" s="100" customFormat="true" ht="15" hidden="false" customHeight="true" outlineLevel="0" collapsed="false">
      <c r="A6" s="20" t="s">
        <v>3</v>
      </c>
      <c r="B6" s="97" t="n">
        <v>10</v>
      </c>
      <c r="C6" s="22" t="n">
        <v>15</v>
      </c>
      <c r="D6" s="22" t="n">
        <v>11</v>
      </c>
      <c r="E6" s="22" t="n">
        <v>0</v>
      </c>
      <c r="F6" s="22" t="n">
        <v>2</v>
      </c>
      <c r="G6" s="24" t="n">
        <v>8</v>
      </c>
      <c r="H6" s="25" t="n">
        <v>4</v>
      </c>
      <c r="I6" s="21" t="n">
        <v>10</v>
      </c>
      <c r="J6" s="21" t="n">
        <v>3</v>
      </c>
      <c r="K6" s="26" t="n">
        <v>0</v>
      </c>
      <c r="L6" s="27" t="n">
        <v>10</v>
      </c>
      <c r="M6" s="28" t="n">
        <v>6</v>
      </c>
      <c r="N6" s="98" t="n">
        <v>1</v>
      </c>
      <c r="O6" s="99" t="n">
        <v>0</v>
      </c>
    </row>
    <row r="7" s="100" customFormat="true" ht="15" hidden="true" customHeight="true" outlineLevel="1" collapsed="false">
      <c r="A7" s="101" t="s">
        <v>5</v>
      </c>
      <c r="B7" s="102" t="n">
        <f aca="false">B6</f>
        <v>10</v>
      </c>
      <c r="C7" s="103" t="n">
        <f aca="false">C6</f>
        <v>15</v>
      </c>
      <c r="D7" s="103" t="n">
        <f aca="false">D6</f>
        <v>11</v>
      </c>
      <c r="E7" s="43"/>
      <c r="F7" s="43"/>
      <c r="G7" s="104" t="n">
        <f aca="false">G6</f>
        <v>8</v>
      </c>
      <c r="H7" s="53" t="n">
        <f aca="false">V4+H6</f>
        <v>4</v>
      </c>
      <c r="I7" s="31" t="n">
        <f aca="false">U4+I6</f>
        <v>10</v>
      </c>
      <c r="J7" s="31" t="n">
        <f aca="false">S4+J6</f>
        <v>3</v>
      </c>
      <c r="K7" s="31" t="n">
        <f aca="false">R4+K6</f>
        <v>0</v>
      </c>
      <c r="L7" s="31" t="n">
        <f aca="false">R4+L6</f>
        <v>10</v>
      </c>
      <c r="M7" s="31" t="n">
        <f aca="false">Q4+M6</f>
        <v>6</v>
      </c>
      <c r="N7" s="31" t="n">
        <f aca="false">P4+N6</f>
        <v>1</v>
      </c>
      <c r="O7" s="31" t="n">
        <f aca="false">O4+O6</f>
        <v>0</v>
      </c>
      <c r="AB7" s="105"/>
      <c r="AC7" s="105"/>
    </row>
    <row r="8" s="100" customFormat="true" ht="15" hidden="true" customHeight="true" outlineLevel="1" collapsed="false">
      <c r="A8" s="106" t="s">
        <v>6</v>
      </c>
      <c r="B8" s="107" t="n">
        <f aca="false">(B7-C7)/C7</f>
        <v>-0.333333333333333</v>
      </c>
      <c r="C8" s="108" t="n">
        <f aca="false">(C7-D7)/D7</f>
        <v>0.363636363636364</v>
      </c>
      <c r="D8" s="37"/>
      <c r="E8" s="37"/>
      <c r="F8" s="37"/>
      <c r="G8" s="109" t="n">
        <f aca="false">IF(OR(H6=0,G6=0),"-",(G7-H7)/H7)</f>
        <v>1</v>
      </c>
      <c r="H8" s="39" t="n">
        <f aca="false">IF(OR(I6=0,H6=0),"-",(H7-I7)/I7)</f>
        <v>-0.6</v>
      </c>
      <c r="I8" s="40" t="n">
        <f aca="false">IF(OR(J6=0,I6=0),"-",(I7-J7)/J7)</f>
        <v>2.33333333333333</v>
      </c>
      <c r="J8" s="40" t="str">
        <f aca="false">IF(OR(K6=0,J6=0),"-",(J7-K7)/K7)</f>
        <v>-</v>
      </c>
      <c r="K8" s="40" t="str">
        <f aca="false">IF(OR(L6=0,K6=0),"-",(K7-M7)/M7)</f>
        <v>-</v>
      </c>
      <c r="L8" s="40" t="n">
        <f aca="false">IF(OR(M6=0,L6=0),"-",(L7-M7)/M7)</f>
        <v>0.666666666666667</v>
      </c>
      <c r="M8" s="40" t="n">
        <f aca="false">IF(OR(N6=0,M6=0),"-",(M7-N7)/N7)</f>
        <v>5</v>
      </c>
      <c r="N8" s="40" t="str">
        <f aca="false">IF(OR(O6=0,N6=0),"-",(N7-O7)/O7)</f>
        <v>-</v>
      </c>
      <c r="O8" s="40"/>
      <c r="AB8" s="105"/>
      <c r="AC8" s="105"/>
    </row>
    <row r="9" s="100" customFormat="true" ht="15" hidden="false" customHeight="true" outlineLevel="0" collapsed="false">
      <c r="A9" s="41" t="s">
        <v>4</v>
      </c>
      <c r="B9" s="97" t="n">
        <v>35</v>
      </c>
      <c r="C9" s="43" t="n">
        <v>20</v>
      </c>
      <c r="D9" s="43" t="n">
        <v>25</v>
      </c>
      <c r="E9" s="43" t="n">
        <v>0</v>
      </c>
      <c r="F9" s="43" t="n">
        <v>28</v>
      </c>
      <c r="G9" s="45" t="n">
        <v>14</v>
      </c>
      <c r="H9" s="46" t="n">
        <v>28</v>
      </c>
      <c r="I9" s="42" t="n">
        <v>15</v>
      </c>
      <c r="J9" s="42" t="n">
        <v>16</v>
      </c>
      <c r="K9" s="45" t="n">
        <v>6</v>
      </c>
      <c r="L9" s="47" t="n">
        <v>13</v>
      </c>
      <c r="M9" s="48" t="n">
        <v>13</v>
      </c>
      <c r="N9" s="110" t="n">
        <v>7</v>
      </c>
      <c r="O9" s="44" t="n">
        <v>10</v>
      </c>
    </row>
    <row r="10" s="100" customFormat="true" ht="15" hidden="true" customHeight="true" outlineLevel="1" collapsed="false">
      <c r="A10" s="30" t="s">
        <v>5</v>
      </c>
      <c r="B10" s="111" t="n">
        <f aca="false">B7+B9</f>
        <v>45</v>
      </c>
      <c r="C10" s="112" t="n">
        <f aca="false">C7+C9</f>
        <v>35</v>
      </c>
      <c r="D10" s="112" t="n">
        <f aca="false">D7+D9</f>
        <v>36</v>
      </c>
      <c r="E10" s="112" t="n">
        <f aca="false">E7+E9</f>
        <v>0</v>
      </c>
      <c r="F10" s="112" t="n">
        <f aca="false">F7+F9</f>
        <v>28</v>
      </c>
      <c r="G10" s="104" t="n">
        <f aca="false">G7+G9</f>
        <v>22</v>
      </c>
      <c r="H10" s="53" t="n">
        <f aca="false">H7+H9</f>
        <v>32</v>
      </c>
      <c r="I10" s="31" t="n">
        <f aca="false">I7+I9</f>
        <v>25</v>
      </c>
      <c r="J10" s="31" t="n">
        <f aca="false">J7+J9</f>
        <v>19</v>
      </c>
      <c r="K10" s="31" t="n">
        <f aca="false">K7+K9</f>
        <v>6</v>
      </c>
      <c r="L10" s="31" t="n">
        <f aca="false">L7+L9</f>
        <v>23</v>
      </c>
      <c r="M10" s="31" t="n">
        <f aca="false">M7+M9</f>
        <v>19</v>
      </c>
      <c r="N10" s="31" t="n">
        <f aca="false">N7+N9</f>
        <v>8</v>
      </c>
      <c r="O10" s="31" t="n">
        <f aca="false">O7+O9</f>
        <v>10</v>
      </c>
      <c r="AB10" s="105"/>
      <c r="AC10" s="105"/>
    </row>
    <row r="11" s="100" customFormat="true" ht="15" hidden="true" customHeight="true" outlineLevel="1" collapsed="false">
      <c r="A11" s="34" t="s">
        <v>6</v>
      </c>
      <c r="B11" s="113" t="n">
        <f aca="false">(B10-C10)/C10</f>
        <v>0.285714285714286</v>
      </c>
      <c r="C11" s="114" t="n">
        <f aca="false">(C10-D10)/D10</f>
        <v>-0.0277777777777778</v>
      </c>
      <c r="D11" s="114" t="e">
        <f aca="false">(D10-E10)/E10</f>
        <v>#DIV/0!</v>
      </c>
      <c r="E11" s="114" t="n">
        <f aca="false">(E10-F10)/F10</f>
        <v>-1</v>
      </c>
      <c r="F11" s="114" t="n">
        <f aca="false">(F10-G10)/G10</f>
        <v>0.272727272727273</v>
      </c>
      <c r="G11" s="109" t="n">
        <f aca="false">IF(OR(H9=0,G9=0),"-",(G10-H10)/H10)</f>
        <v>-0.3125</v>
      </c>
      <c r="H11" s="39" t="n">
        <f aca="false">IF(OR(I9=0,H9=0),"-",(H10-I10)/I10)</f>
        <v>0.28</v>
      </c>
      <c r="I11" s="40" t="n">
        <f aca="false">IF(OR(J9=0,I9=0),"-",(I10-J10)/J10)</f>
        <v>0.31578947368421</v>
      </c>
      <c r="J11" s="40" t="n">
        <f aca="false">IF(OR(K9=0,J9=0),"-",(J10-K10)/K10)</f>
        <v>2.16666666666667</v>
      </c>
      <c r="K11" s="40" t="n">
        <f aca="false">IF(OR(L9=0,K9=0),"-",(K10-M10)/M10)</f>
        <v>-0.68421052631579</v>
      </c>
      <c r="L11" s="40" t="n">
        <f aca="false">IF(OR(M9=0,L9=0),"-",(L10-M10)/M10)</f>
        <v>0.210526315789474</v>
      </c>
      <c r="M11" s="40" t="n">
        <f aca="false">IF(OR(N9=0,M9=0),"-",(M10-N10)/N10)</f>
        <v>1.375</v>
      </c>
      <c r="N11" s="40" t="n">
        <f aca="false">IF(OR(O9=0,N9=0),"-",(N10-O10)/O10)</f>
        <v>-0.2</v>
      </c>
      <c r="O11" s="40"/>
      <c r="AB11" s="105"/>
      <c r="AC11" s="105"/>
    </row>
    <row r="12" s="100" customFormat="true" ht="15" hidden="false" customHeight="true" outlineLevel="0" collapsed="false">
      <c r="A12" s="41" t="s">
        <v>8</v>
      </c>
      <c r="B12" s="111" t="n">
        <v>38</v>
      </c>
      <c r="C12" s="43" t="n">
        <v>30</v>
      </c>
      <c r="D12" s="43" t="n">
        <v>29</v>
      </c>
      <c r="E12" s="43" t="n">
        <v>0</v>
      </c>
      <c r="F12" s="43" t="n">
        <v>36</v>
      </c>
      <c r="G12" s="45" t="n">
        <v>32</v>
      </c>
      <c r="H12" s="46" t="n">
        <v>12</v>
      </c>
      <c r="I12" s="42" t="n">
        <v>28</v>
      </c>
      <c r="J12" s="42" t="n">
        <v>32</v>
      </c>
      <c r="K12" s="45" t="n">
        <v>24</v>
      </c>
      <c r="L12" s="47" t="n">
        <v>22</v>
      </c>
      <c r="M12" s="48" t="n">
        <v>19</v>
      </c>
      <c r="N12" s="110" t="n">
        <v>9</v>
      </c>
      <c r="O12" s="44" t="n">
        <v>19</v>
      </c>
    </row>
    <row r="13" s="100" customFormat="true" ht="15" hidden="true" customHeight="true" outlineLevel="1" collapsed="false">
      <c r="A13" s="30" t="s">
        <v>5</v>
      </c>
      <c r="B13" s="111" t="n">
        <f aca="false">B10+B12</f>
        <v>83</v>
      </c>
      <c r="C13" s="112" t="n">
        <f aca="false">C10+C12</f>
        <v>65</v>
      </c>
      <c r="D13" s="112" t="n">
        <f aca="false">D10+D12</f>
        <v>65</v>
      </c>
      <c r="E13" s="112" t="n">
        <f aca="false">E10+E12</f>
        <v>0</v>
      </c>
      <c r="F13" s="112" t="n">
        <f aca="false">F10+F12</f>
        <v>64</v>
      </c>
      <c r="G13" s="104" t="n">
        <f aca="false">G10+G12</f>
        <v>54</v>
      </c>
      <c r="H13" s="53" t="n">
        <f aca="false">H10+H12</f>
        <v>44</v>
      </c>
      <c r="I13" s="31" t="n">
        <f aca="false">I10+I12</f>
        <v>53</v>
      </c>
      <c r="J13" s="31" t="n">
        <f aca="false">J10+J12</f>
        <v>51</v>
      </c>
      <c r="K13" s="31" t="n">
        <f aca="false">K10+K12</f>
        <v>30</v>
      </c>
      <c r="L13" s="31" t="n">
        <f aca="false">L10+L12</f>
        <v>45</v>
      </c>
      <c r="M13" s="31" t="n">
        <f aca="false">M10+M12</f>
        <v>38</v>
      </c>
      <c r="N13" s="31" t="n">
        <f aca="false">N10+N12</f>
        <v>17</v>
      </c>
      <c r="O13" s="31" t="n">
        <f aca="false">O10+O12</f>
        <v>29</v>
      </c>
      <c r="AB13" s="105"/>
      <c r="AC13" s="105"/>
    </row>
    <row r="14" s="100" customFormat="true" ht="15" hidden="true" customHeight="true" outlineLevel="1" collapsed="false">
      <c r="A14" s="34" t="s">
        <v>6</v>
      </c>
      <c r="B14" s="113" t="n">
        <f aca="false">(B13-C13)/C13</f>
        <v>0.276923076923077</v>
      </c>
      <c r="C14" s="114" t="n">
        <f aca="false">(C13-D13)/D13</f>
        <v>0</v>
      </c>
      <c r="D14" s="114" t="e">
        <f aca="false">(D13-E13)/E13</f>
        <v>#DIV/0!</v>
      </c>
      <c r="E14" s="114" t="n">
        <f aca="false">(E13-F13)/F13</f>
        <v>-1</v>
      </c>
      <c r="F14" s="114" t="n">
        <f aca="false">(F13-G13)/G13</f>
        <v>0.185185185185185</v>
      </c>
      <c r="G14" s="109" t="n">
        <f aca="false">IF(OR(H12=0,G12=0),"-",(G13-H13)/H13)</f>
        <v>0.227272727272727</v>
      </c>
      <c r="H14" s="39" t="n">
        <f aca="false">IF(OR(I12=0,H12=0),"-",(H13-I13)/I13)</f>
        <v>-0.169811320754717</v>
      </c>
      <c r="I14" s="40" t="n">
        <f aca="false">IF(OR(J12=0,I12=0),"-",(I13-J13)/J13)</f>
        <v>0.0392156862745098</v>
      </c>
      <c r="J14" s="40" t="n">
        <f aca="false">IF(OR(K12=0,J12=0),"-",(J13-K13)/K13)</f>
        <v>0.7</v>
      </c>
      <c r="K14" s="40" t="n">
        <f aca="false">IF(OR(L12=0,K12=0),"-",(K13-M13)/M13)</f>
        <v>-0.210526315789474</v>
      </c>
      <c r="L14" s="40" t="n">
        <f aca="false">IF(OR(M12=0,L12=0),"-",(L13-M13)/M13)</f>
        <v>0.184210526315789</v>
      </c>
      <c r="M14" s="40" t="n">
        <f aca="false">IF(OR(N12=0,M12=0),"-",(M13-N13)/N13)</f>
        <v>1.23529411764706</v>
      </c>
      <c r="N14" s="40" t="n">
        <f aca="false">IF(OR(O12=0,N12=0),"-",(N13-O13)/O13)</f>
        <v>-0.413793103448276</v>
      </c>
      <c r="O14" s="40"/>
      <c r="AB14" s="105"/>
      <c r="AC14" s="105"/>
    </row>
    <row r="15" s="100" customFormat="true" ht="15" hidden="false" customHeight="true" outlineLevel="0" collapsed="false">
      <c r="A15" s="41" t="s">
        <v>9</v>
      </c>
      <c r="B15" s="111" t="n">
        <v>50</v>
      </c>
      <c r="C15" s="43" t="n">
        <v>34</v>
      </c>
      <c r="D15" s="43" t="n">
        <v>31</v>
      </c>
      <c r="E15" s="43" t="n">
        <v>5</v>
      </c>
      <c r="F15" s="43" t="n">
        <v>38</v>
      </c>
      <c r="G15" s="45" t="n">
        <v>37</v>
      </c>
      <c r="H15" s="46" t="n">
        <v>44</v>
      </c>
      <c r="I15" s="42" t="n">
        <v>38</v>
      </c>
      <c r="J15" s="42" t="n">
        <v>32</v>
      </c>
      <c r="K15" s="45" t="n">
        <v>28</v>
      </c>
      <c r="L15" s="47" t="n">
        <v>24</v>
      </c>
      <c r="M15" s="48" t="n">
        <v>24</v>
      </c>
      <c r="N15" s="110" t="n">
        <v>14</v>
      </c>
      <c r="O15" s="44" t="n">
        <v>12</v>
      </c>
    </row>
    <row r="16" s="100" customFormat="true" ht="15" hidden="true" customHeight="true" outlineLevel="1" collapsed="false">
      <c r="A16" s="30" t="s">
        <v>5</v>
      </c>
      <c r="B16" s="111" t="n">
        <f aca="false">B13+B15</f>
        <v>133</v>
      </c>
      <c r="C16" s="112" t="n">
        <f aca="false">C13+C15</f>
        <v>99</v>
      </c>
      <c r="D16" s="112" t="n">
        <f aca="false">D13+D15</f>
        <v>96</v>
      </c>
      <c r="E16" s="112" t="n">
        <f aca="false">E13+E15</f>
        <v>5</v>
      </c>
      <c r="F16" s="112" t="n">
        <f aca="false">F13+F15</f>
        <v>102</v>
      </c>
      <c r="G16" s="104" t="n">
        <f aca="false">G13+G15</f>
        <v>91</v>
      </c>
      <c r="H16" s="53" t="n">
        <f aca="false">H13+H15</f>
        <v>88</v>
      </c>
      <c r="I16" s="31" t="n">
        <f aca="false">I13+I15</f>
        <v>91</v>
      </c>
      <c r="J16" s="31" t="n">
        <f aca="false">J13+J15</f>
        <v>83</v>
      </c>
      <c r="K16" s="31" t="n">
        <f aca="false">K13+K15</f>
        <v>58</v>
      </c>
      <c r="L16" s="31" t="n">
        <f aca="false">L13+L15</f>
        <v>69</v>
      </c>
      <c r="M16" s="31" t="n">
        <f aca="false">M13+M15</f>
        <v>62</v>
      </c>
      <c r="N16" s="31" t="n">
        <f aca="false">N13+N15</f>
        <v>31</v>
      </c>
      <c r="O16" s="31" t="n">
        <f aca="false">O13+O15</f>
        <v>41</v>
      </c>
      <c r="AB16" s="105"/>
      <c r="AC16" s="105"/>
    </row>
    <row r="17" s="100" customFormat="true" ht="15" hidden="true" customHeight="true" outlineLevel="1" collapsed="false">
      <c r="A17" s="34" t="s">
        <v>6</v>
      </c>
      <c r="B17" s="113" t="n">
        <f aca="false">(B16-C16)/C16</f>
        <v>0.343434343434343</v>
      </c>
      <c r="C17" s="114" t="n">
        <f aca="false">(C16-D16)/D16</f>
        <v>0.03125</v>
      </c>
      <c r="D17" s="114" t="n">
        <f aca="false">(D16-E16)/E16</f>
        <v>18.2</v>
      </c>
      <c r="E17" s="114" t="n">
        <f aca="false">(E16-F16)/F16</f>
        <v>-0.950980392156863</v>
      </c>
      <c r="F17" s="114" t="n">
        <f aca="false">(F16-G16)/G16</f>
        <v>0.120879120879121</v>
      </c>
      <c r="G17" s="109" t="n">
        <f aca="false">IF(OR(H15=0,G15=0),"-",(G16-H16)/H16)</f>
        <v>0.0340909090909091</v>
      </c>
      <c r="H17" s="39" t="n">
        <f aca="false">IF(OR(I15=0,H15=0),"-",(H16-I16)/I16)</f>
        <v>-0.032967032967033</v>
      </c>
      <c r="I17" s="40" t="n">
        <f aca="false">IF(OR(J15=0,I15=0),"-",(I16-J16)/J16)</f>
        <v>0.0963855421686747</v>
      </c>
      <c r="J17" s="40" t="n">
        <f aca="false">IF(OR(K15=0,J15=0),"-",(J16-K16)/K16)</f>
        <v>0.431034482758621</v>
      </c>
      <c r="K17" s="40" t="n">
        <f aca="false">IF(OR(L15=0,K15=0),"-",(K16-M16)/M16)</f>
        <v>-0.0645161290322581</v>
      </c>
      <c r="L17" s="40" t="n">
        <f aca="false">IF(OR(M15=0,L15=0),"-",(L16-M16)/M16)</f>
        <v>0.112903225806452</v>
      </c>
      <c r="M17" s="40" t="n">
        <f aca="false">IF(OR(N15=0,M15=0),"-",(M16-N16)/N16)</f>
        <v>1</v>
      </c>
      <c r="N17" s="40" t="n">
        <f aca="false">IF(OR(O15=0,N15=0),"-",(N16-O16)/O16)</f>
        <v>-0.24390243902439</v>
      </c>
      <c r="O17" s="40"/>
      <c r="AB17" s="105"/>
      <c r="AC17" s="105"/>
    </row>
    <row r="18" s="100" customFormat="true" ht="15" hidden="false" customHeight="true" outlineLevel="0" collapsed="false">
      <c r="A18" s="41" t="s">
        <v>10</v>
      </c>
      <c r="B18" s="111" t="n">
        <v>26</v>
      </c>
      <c r="C18" s="43" t="n">
        <v>34</v>
      </c>
      <c r="D18" s="43" t="n">
        <v>32</v>
      </c>
      <c r="E18" s="43" t="n">
        <v>18</v>
      </c>
      <c r="F18" s="43" t="n">
        <v>29</v>
      </c>
      <c r="G18" s="45" t="n">
        <v>29</v>
      </c>
      <c r="H18" s="46" t="n">
        <v>57</v>
      </c>
      <c r="I18" s="42" t="n">
        <v>27</v>
      </c>
      <c r="J18" s="42" t="n">
        <v>24</v>
      </c>
      <c r="K18" s="45" t="n">
        <v>19</v>
      </c>
      <c r="L18" s="47" t="n">
        <v>24</v>
      </c>
      <c r="M18" s="48" t="n">
        <v>17</v>
      </c>
      <c r="N18" s="110" t="n">
        <v>17</v>
      </c>
      <c r="O18" s="44" t="n">
        <v>19</v>
      </c>
      <c r="AB18" s="105"/>
      <c r="AC18" s="105"/>
    </row>
    <row r="19" s="100" customFormat="true" ht="15" hidden="true" customHeight="true" outlineLevel="1" collapsed="false">
      <c r="A19" s="30" t="s">
        <v>5</v>
      </c>
      <c r="B19" s="111" t="n">
        <f aca="false">B16+B18</f>
        <v>159</v>
      </c>
      <c r="C19" s="112" t="n">
        <f aca="false">C16+C18</f>
        <v>133</v>
      </c>
      <c r="D19" s="112" t="n">
        <f aca="false">D16+D18</f>
        <v>128</v>
      </c>
      <c r="E19" s="112" t="n">
        <f aca="false">E16+E18</f>
        <v>23</v>
      </c>
      <c r="F19" s="112" t="n">
        <f aca="false">F16+F18</f>
        <v>131</v>
      </c>
      <c r="G19" s="104" t="n">
        <f aca="false">G16+G18</f>
        <v>120</v>
      </c>
      <c r="H19" s="53" t="n">
        <f aca="false">H16+H18</f>
        <v>145</v>
      </c>
      <c r="I19" s="31" t="n">
        <f aca="false">I16+I18</f>
        <v>118</v>
      </c>
      <c r="J19" s="31" t="n">
        <f aca="false">J16+J18</f>
        <v>107</v>
      </c>
      <c r="K19" s="31" t="n">
        <f aca="false">K16+K18</f>
        <v>77</v>
      </c>
      <c r="L19" s="31" t="n">
        <f aca="false">L16+L18</f>
        <v>93</v>
      </c>
      <c r="M19" s="31" t="n">
        <f aca="false">M16+M18</f>
        <v>79</v>
      </c>
      <c r="N19" s="31" t="n">
        <f aca="false">N16+N18</f>
        <v>48</v>
      </c>
      <c r="O19" s="31" t="n">
        <f aca="false">O16+O18</f>
        <v>60</v>
      </c>
      <c r="AB19" s="105"/>
      <c r="AC19" s="105"/>
    </row>
    <row r="20" s="100" customFormat="true" ht="15" hidden="true" customHeight="true" outlineLevel="1" collapsed="false">
      <c r="A20" s="34" t="s">
        <v>6</v>
      </c>
      <c r="B20" s="113" t="n">
        <f aca="false">(B19-C19)/C19</f>
        <v>0.195488721804511</v>
      </c>
      <c r="C20" s="114" t="n">
        <f aca="false">(C19-D19)/D19</f>
        <v>0.0390625</v>
      </c>
      <c r="D20" s="114" t="n">
        <f aca="false">(D19-E19)/E19</f>
        <v>4.56521739130435</v>
      </c>
      <c r="E20" s="114" t="n">
        <f aca="false">(E19-F19)/F19</f>
        <v>-0.824427480916031</v>
      </c>
      <c r="F20" s="114" t="n">
        <f aca="false">(F19-G19)/G19</f>
        <v>0.0916666666666667</v>
      </c>
      <c r="G20" s="109" t="n">
        <f aca="false">IF(OR(H18=0,G18=0),"-",(G19-H19)/H19)</f>
        <v>-0.172413793103448</v>
      </c>
      <c r="H20" s="39" t="n">
        <f aca="false">IF(OR(I18=0,H18=0),"-",(H19-I19)/I19)</f>
        <v>0.228813559322034</v>
      </c>
      <c r="I20" s="40" t="n">
        <f aca="false">IF(OR(J18=0,I18=0),"-",(I19-J19)/J19)</f>
        <v>0.102803738317757</v>
      </c>
      <c r="J20" s="40" t="n">
        <f aca="false">IF(OR(K18=0,J18=0),"-",(J19-K19)/K19)</f>
        <v>0.38961038961039</v>
      </c>
      <c r="K20" s="40" t="n">
        <f aca="false">IF(OR(L18=0,K18=0),"-",(K19-M19)/M19)</f>
        <v>-0.0253164556962025</v>
      </c>
      <c r="L20" s="40" t="n">
        <f aca="false">IF(OR(M18=0,L18=0),"-",(L19-M19)/M19)</f>
        <v>0.177215189873418</v>
      </c>
      <c r="M20" s="40" t="n">
        <f aca="false">IF(OR(N18=0,M18=0),"-",(M19-N19)/N19)</f>
        <v>0.645833333333333</v>
      </c>
      <c r="N20" s="40" t="n">
        <f aca="false">IF(OR(O18=0,N18=0),"-",(N19-O19)/O19)</f>
        <v>-0.2</v>
      </c>
      <c r="O20" s="40"/>
      <c r="AB20" s="105"/>
      <c r="AC20" s="105"/>
    </row>
    <row r="21" s="100" customFormat="true" ht="15" hidden="false" customHeight="true" outlineLevel="0" collapsed="false">
      <c r="A21" s="41" t="s">
        <v>11</v>
      </c>
      <c r="B21" s="111" t="n">
        <v>28</v>
      </c>
      <c r="C21" s="43" t="n">
        <v>27</v>
      </c>
      <c r="D21" s="43" t="n">
        <v>38</v>
      </c>
      <c r="E21" s="43" t="n">
        <v>12</v>
      </c>
      <c r="F21" s="43" t="n">
        <v>26</v>
      </c>
      <c r="G21" s="45" t="n">
        <v>31</v>
      </c>
      <c r="H21" s="46" t="n">
        <v>21</v>
      </c>
      <c r="I21" s="42" t="n">
        <v>18</v>
      </c>
      <c r="J21" s="42" t="n">
        <v>18</v>
      </c>
      <c r="K21" s="45" t="n">
        <v>19</v>
      </c>
      <c r="L21" s="47" t="n">
        <v>13</v>
      </c>
      <c r="M21" s="48" t="n">
        <v>16</v>
      </c>
      <c r="N21" s="110" t="n">
        <v>15</v>
      </c>
      <c r="O21" s="44" t="n">
        <v>13</v>
      </c>
      <c r="AB21" s="105"/>
      <c r="AC21" s="105"/>
    </row>
    <row r="22" s="100" customFormat="true" ht="15" hidden="true" customHeight="true" outlineLevel="1" collapsed="false">
      <c r="A22" s="30" t="s">
        <v>5</v>
      </c>
      <c r="B22" s="111" t="n">
        <f aca="false">B19+B21</f>
        <v>187</v>
      </c>
      <c r="C22" s="112" t="n">
        <f aca="false">C19+C21</f>
        <v>160</v>
      </c>
      <c r="D22" s="112" t="n">
        <f aca="false">D19+D21</f>
        <v>166</v>
      </c>
      <c r="E22" s="112" t="n">
        <f aca="false">E19+E21</f>
        <v>35</v>
      </c>
      <c r="F22" s="112" t="n">
        <f aca="false">F19+F21</f>
        <v>157</v>
      </c>
      <c r="G22" s="104" t="n">
        <f aca="false">G19+G21</f>
        <v>151</v>
      </c>
      <c r="H22" s="53" t="n">
        <f aca="false">H19+H21</f>
        <v>166</v>
      </c>
      <c r="I22" s="31" t="n">
        <f aca="false">I19+I21</f>
        <v>136</v>
      </c>
      <c r="J22" s="31" t="n">
        <f aca="false">J19+J21</f>
        <v>125</v>
      </c>
      <c r="K22" s="31" t="n">
        <f aca="false">K19+K21</f>
        <v>96</v>
      </c>
      <c r="L22" s="31" t="n">
        <f aca="false">L19+L21</f>
        <v>106</v>
      </c>
      <c r="M22" s="31" t="n">
        <f aca="false">M19+M21</f>
        <v>95</v>
      </c>
      <c r="N22" s="31" t="n">
        <f aca="false">N19+N21</f>
        <v>63</v>
      </c>
      <c r="O22" s="31" t="n">
        <f aca="false">O19+O21</f>
        <v>73</v>
      </c>
      <c r="AB22" s="105"/>
      <c r="AC22" s="105"/>
    </row>
    <row r="23" s="100" customFormat="true" ht="15" hidden="true" customHeight="true" outlineLevel="1" collapsed="false">
      <c r="A23" s="34" t="s">
        <v>6</v>
      </c>
      <c r="B23" s="113" t="n">
        <f aca="false">(B22-C22)/C22</f>
        <v>0.16875</v>
      </c>
      <c r="C23" s="114" t="n">
        <f aca="false">(C22-D22)/D22</f>
        <v>-0.036144578313253</v>
      </c>
      <c r="D23" s="114" t="n">
        <f aca="false">(D22-E22)/E22</f>
        <v>3.74285714285714</v>
      </c>
      <c r="E23" s="114" t="n">
        <f aca="false">(E22-F22)/F22</f>
        <v>-0.777070063694268</v>
      </c>
      <c r="F23" s="114" t="n">
        <f aca="false">(F22-G22)/G22</f>
        <v>0.0397350993377483</v>
      </c>
      <c r="G23" s="109" t="n">
        <f aca="false">IF(OR(H21=0,G21=0),"-",(G22-H22)/H22)</f>
        <v>-0.0903614457831325</v>
      </c>
      <c r="H23" s="39" t="n">
        <f aca="false">IF(OR(I21=0,H21=0),"-",(H22-I22)/I22)</f>
        <v>0.220588235294118</v>
      </c>
      <c r="I23" s="40" t="n">
        <f aca="false">IF(OR(J21=0,I21=0),"-",(I22-J22)/J22)</f>
        <v>0.088</v>
      </c>
      <c r="J23" s="40" t="n">
        <f aca="false">IF(OR(K21=0,J21=0),"-",(J22-K22)/K22)</f>
        <v>0.302083333333333</v>
      </c>
      <c r="K23" s="40" t="n">
        <f aca="false">IF(OR(L21=0,K21=0),"-",(K22-M22)/M22)</f>
        <v>0.0105263157894737</v>
      </c>
      <c r="L23" s="40" t="n">
        <f aca="false">IF(OR(M21=0,L21=0),"-",(L22-M22)/M22)</f>
        <v>0.115789473684211</v>
      </c>
      <c r="M23" s="40" t="n">
        <f aca="false">IF(OR(N21=0,M21=0),"-",(M22-N22)/N22)</f>
        <v>0.507936507936508</v>
      </c>
      <c r="N23" s="40" t="n">
        <f aca="false">IF(OR(O21=0,N21=0),"-",(N22-O22)/O22)</f>
        <v>-0.136986301369863</v>
      </c>
      <c r="O23" s="40"/>
      <c r="AB23" s="105"/>
      <c r="AC23" s="105"/>
    </row>
    <row r="24" s="100" customFormat="true" ht="15" hidden="false" customHeight="true" outlineLevel="0" collapsed="false">
      <c r="A24" s="41" t="s">
        <v>12</v>
      </c>
      <c r="B24" s="111" t="n">
        <v>16</v>
      </c>
      <c r="C24" s="43" t="n">
        <v>15</v>
      </c>
      <c r="D24" s="43" t="n">
        <v>19</v>
      </c>
      <c r="E24" s="43" t="n">
        <v>14</v>
      </c>
      <c r="F24" s="43" t="n">
        <v>16</v>
      </c>
      <c r="G24" s="45" t="n">
        <v>15</v>
      </c>
      <c r="H24" s="46" t="n">
        <v>21</v>
      </c>
      <c r="I24" s="42" t="n">
        <v>16</v>
      </c>
      <c r="J24" s="42" t="n">
        <v>15</v>
      </c>
      <c r="K24" s="45" t="n">
        <v>9</v>
      </c>
      <c r="L24" s="47" t="n">
        <v>8</v>
      </c>
      <c r="M24" s="48" t="n">
        <v>8</v>
      </c>
      <c r="N24" s="110" t="n">
        <v>4</v>
      </c>
      <c r="O24" s="44" t="n">
        <v>2</v>
      </c>
      <c r="AB24" s="105"/>
      <c r="AC24" s="105"/>
    </row>
    <row r="25" s="100" customFormat="true" ht="15" hidden="true" customHeight="true" outlineLevel="1" collapsed="false">
      <c r="A25" s="30" t="s">
        <v>5</v>
      </c>
      <c r="B25" s="111" t="n">
        <f aca="false">B22+B24</f>
        <v>203</v>
      </c>
      <c r="C25" s="112" t="n">
        <f aca="false">C22+C24</f>
        <v>175</v>
      </c>
      <c r="D25" s="112" t="n">
        <f aca="false">D22+D24</f>
        <v>185</v>
      </c>
      <c r="E25" s="112" t="n">
        <f aca="false">E22+E24</f>
        <v>49</v>
      </c>
      <c r="F25" s="112" t="n">
        <f aca="false">F22+F24</f>
        <v>173</v>
      </c>
      <c r="G25" s="45" t="n">
        <v>166</v>
      </c>
      <c r="H25" s="53" t="n">
        <f aca="false">H22+H24</f>
        <v>187</v>
      </c>
      <c r="I25" s="31" t="n">
        <f aca="false">I22+I24</f>
        <v>152</v>
      </c>
      <c r="J25" s="31" t="n">
        <f aca="false">J22+J24</f>
        <v>140</v>
      </c>
      <c r="K25" s="31" t="n">
        <f aca="false">K22+K24</f>
        <v>105</v>
      </c>
      <c r="L25" s="31" t="n">
        <f aca="false">L22+L24</f>
        <v>114</v>
      </c>
      <c r="M25" s="31" t="n">
        <f aca="false">M22+M24</f>
        <v>103</v>
      </c>
      <c r="N25" s="31" t="n">
        <f aca="false">N22+N24</f>
        <v>67</v>
      </c>
      <c r="O25" s="31" t="n">
        <f aca="false">O22+O24</f>
        <v>75</v>
      </c>
      <c r="AB25" s="105"/>
      <c r="AC25" s="105"/>
    </row>
    <row r="26" s="100" customFormat="true" ht="15" hidden="true" customHeight="true" outlineLevel="1" collapsed="false">
      <c r="A26" s="34" t="s">
        <v>6</v>
      </c>
      <c r="B26" s="113" t="n">
        <f aca="false">(B25-C25)/C25</f>
        <v>0.16</v>
      </c>
      <c r="C26" s="114" t="n">
        <f aca="false">(C25-D25)/D25</f>
        <v>-0.0540540540540541</v>
      </c>
      <c r="D26" s="114" t="n">
        <f aca="false">(D25-E25)/E25</f>
        <v>2.77551020408163</v>
      </c>
      <c r="E26" s="114" t="n">
        <f aca="false">(E25-F25)/F25</f>
        <v>-0.716763005780347</v>
      </c>
      <c r="F26" s="114" t="n">
        <f aca="false">(F25-G25)/G25</f>
        <v>0.0421686746987952</v>
      </c>
      <c r="G26" s="109"/>
      <c r="H26" s="39" t="n">
        <f aca="false">IF(OR(I24=0,H24=0),"-",(H25-I25)/I25)</f>
        <v>0.230263157894737</v>
      </c>
      <c r="I26" s="40" t="n">
        <f aca="false">IF(OR(J24=0,I24=0),"-",(I25-J25)/J25)</f>
        <v>0.0857142857142857</v>
      </c>
      <c r="J26" s="40" t="n">
        <f aca="false">IF(OR(K24=0,J24=0),"-",(J25-K25)/K25)</f>
        <v>0.333333333333333</v>
      </c>
      <c r="K26" s="40" t="n">
        <f aca="false">IF(OR(L24=0,K24=0),"-",(K25-M25)/M25)</f>
        <v>0.0194174757281553</v>
      </c>
      <c r="L26" s="40" t="n">
        <f aca="false">IF(OR(M24=0,L24=0),"-",(L25-M25)/M25)</f>
        <v>0.106796116504854</v>
      </c>
      <c r="M26" s="40" t="n">
        <f aca="false">IF(OR(N24=0,M24=0),"-",(M25-N25)/N25)</f>
        <v>0.537313432835821</v>
      </c>
      <c r="N26" s="40" t="n">
        <f aca="false">IF(OR(O24=0,N24=0),"-",(N25-O25)/O25)</f>
        <v>-0.106666666666667</v>
      </c>
      <c r="O26" s="40"/>
      <c r="AB26" s="105"/>
      <c r="AC26" s="105"/>
    </row>
    <row r="27" s="100" customFormat="true" ht="15" hidden="false" customHeight="true" outlineLevel="0" collapsed="false">
      <c r="A27" s="41" t="s">
        <v>13</v>
      </c>
      <c r="B27" s="111" t="n">
        <v>18</v>
      </c>
      <c r="C27" s="43" t="n">
        <v>11</v>
      </c>
      <c r="D27" s="43" t="n">
        <v>18</v>
      </c>
      <c r="E27" s="43" t="n">
        <v>16</v>
      </c>
      <c r="F27" s="43" t="n">
        <v>14</v>
      </c>
      <c r="G27" s="45" t="n">
        <v>9</v>
      </c>
      <c r="H27" s="46" t="n">
        <v>13</v>
      </c>
      <c r="I27" s="42" t="n">
        <v>11</v>
      </c>
      <c r="J27" s="42" t="n">
        <v>6</v>
      </c>
      <c r="K27" s="45" t="n">
        <v>9</v>
      </c>
      <c r="L27" s="47" t="n">
        <v>12</v>
      </c>
      <c r="M27" s="48" t="n">
        <v>12</v>
      </c>
      <c r="N27" s="110" t="n">
        <v>9</v>
      </c>
      <c r="O27" s="44" t="n">
        <v>10</v>
      </c>
      <c r="AB27" s="105"/>
      <c r="AC27" s="105"/>
    </row>
    <row r="28" s="100" customFormat="true" ht="15" hidden="true" customHeight="true" outlineLevel="1" collapsed="false">
      <c r="A28" s="30" t="s">
        <v>5</v>
      </c>
      <c r="B28" s="111" t="n">
        <f aca="false">B25+B27</f>
        <v>221</v>
      </c>
      <c r="C28" s="112" t="n">
        <f aca="false">C25+C27</f>
        <v>186</v>
      </c>
      <c r="D28" s="112" t="n">
        <f aca="false">D25+D27</f>
        <v>203</v>
      </c>
      <c r="E28" s="112" t="n">
        <f aca="false">E25+E27</f>
        <v>65</v>
      </c>
      <c r="F28" s="112" t="n">
        <f aca="false">F25+F27</f>
        <v>187</v>
      </c>
      <c r="G28" s="104" t="n">
        <f aca="false">G25+G27</f>
        <v>175</v>
      </c>
      <c r="H28" s="53" t="n">
        <f aca="false">H25+H27</f>
        <v>200</v>
      </c>
      <c r="I28" s="31" t="n">
        <f aca="false">I25+I27</f>
        <v>163</v>
      </c>
      <c r="J28" s="31" t="n">
        <f aca="false">J25+J27</f>
        <v>146</v>
      </c>
      <c r="K28" s="31" t="n">
        <f aca="false">K25+K27</f>
        <v>114</v>
      </c>
      <c r="L28" s="31" t="n">
        <f aca="false">L25+L27</f>
        <v>126</v>
      </c>
      <c r="M28" s="31" t="n">
        <f aca="false">M25+M27</f>
        <v>115</v>
      </c>
      <c r="N28" s="31" t="n">
        <f aca="false">N25+N27</f>
        <v>76</v>
      </c>
      <c r="O28" s="31" t="n">
        <f aca="false">O25+O27</f>
        <v>85</v>
      </c>
      <c r="AB28" s="105"/>
      <c r="AC28" s="105"/>
    </row>
    <row r="29" s="100" customFormat="true" ht="15" hidden="true" customHeight="true" outlineLevel="1" collapsed="false">
      <c r="A29" s="34" t="s">
        <v>6</v>
      </c>
      <c r="B29" s="113" t="n">
        <f aca="false">(B28-C28)/C28</f>
        <v>0.188172043010753</v>
      </c>
      <c r="C29" s="114" t="n">
        <f aca="false">(C28-D28)/D28</f>
        <v>-0.083743842364532</v>
      </c>
      <c r="D29" s="114" t="n">
        <f aca="false">(D28-E28)/E28</f>
        <v>2.12307692307692</v>
      </c>
      <c r="E29" s="114" t="n">
        <f aca="false">(E28-F28)/F28</f>
        <v>-0.6524064171123</v>
      </c>
      <c r="F29" s="114" t="n">
        <f aca="false">(F28-G28)/G28</f>
        <v>0.0685714285714286</v>
      </c>
      <c r="G29" s="109" t="n">
        <f aca="false">IF(OR(H27=0,G27=0),"-",(G28-H28)/H28)</f>
        <v>-0.125</v>
      </c>
      <c r="H29" s="39" t="n">
        <f aca="false">IF(OR(I27=0,H27=0),"-",(H28-I28)/I28)</f>
        <v>0.226993865030675</v>
      </c>
      <c r="I29" s="40" t="n">
        <f aca="false">IF(OR(J27=0,I27=0),"-",(I28-J28)/J28)</f>
        <v>0.116438356164384</v>
      </c>
      <c r="J29" s="40" t="n">
        <f aca="false">IF(OR(K27=0,J27=0),"-",(J28-K28)/K28)</f>
        <v>0.280701754385965</v>
      </c>
      <c r="K29" s="40" t="n">
        <f aca="false">IF(OR(L27=0,K27=0),"-",(K28-M28)/M28)</f>
        <v>-0.00869565217391304</v>
      </c>
      <c r="L29" s="40" t="n">
        <f aca="false">IF(OR(M27=0,L27=0),"-",(L28-M28)/M28)</f>
        <v>0.0956521739130435</v>
      </c>
      <c r="M29" s="40" t="n">
        <f aca="false">IF(OR(N27=0,M27=0),"-",(M28-N28)/N28)</f>
        <v>0.513157894736842</v>
      </c>
      <c r="N29" s="40" t="n">
        <f aca="false">IF(OR(O27=0,N27=0),"-",(N28-O28)/O28)</f>
        <v>-0.105882352941176</v>
      </c>
      <c r="O29" s="40"/>
      <c r="AB29" s="105"/>
      <c r="AC29" s="105"/>
    </row>
    <row r="30" s="100" customFormat="true" ht="15" hidden="false" customHeight="true" outlineLevel="0" collapsed="false">
      <c r="A30" s="41" t="s">
        <v>14</v>
      </c>
      <c r="B30" s="111" t="n">
        <v>17</v>
      </c>
      <c r="C30" s="43" t="n">
        <v>28</v>
      </c>
      <c r="D30" s="43" t="n">
        <v>19</v>
      </c>
      <c r="E30" s="43" t="n">
        <v>15</v>
      </c>
      <c r="F30" s="43" t="n">
        <v>21</v>
      </c>
      <c r="G30" s="45" t="n">
        <v>17</v>
      </c>
      <c r="H30" s="46" t="n">
        <v>30</v>
      </c>
      <c r="I30" s="42" t="n">
        <v>22</v>
      </c>
      <c r="J30" s="42" t="n">
        <v>28</v>
      </c>
      <c r="K30" s="45" t="n">
        <v>18</v>
      </c>
      <c r="L30" s="47" t="n">
        <v>8</v>
      </c>
      <c r="M30" s="48" t="n">
        <v>22</v>
      </c>
      <c r="N30" s="110" t="n">
        <v>22</v>
      </c>
      <c r="O30" s="44" t="n">
        <v>8</v>
      </c>
      <c r="AB30" s="105"/>
      <c r="AC30" s="105"/>
    </row>
    <row r="31" s="100" customFormat="true" ht="15" hidden="true" customHeight="true" outlineLevel="1" collapsed="false">
      <c r="A31" s="30" t="s">
        <v>5</v>
      </c>
      <c r="B31" s="111" t="n">
        <f aca="false">B28+B30</f>
        <v>238</v>
      </c>
      <c r="C31" s="112" t="n">
        <f aca="false">C28+C30</f>
        <v>214</v>
      </c>
      <c r="D31" s="112" t="n">
        <f aca="false">D28+D30</f>
        <v>222</v>
      </c>
      <c r="E31" s="112" t="n">
        <f aca="false">E28+E30</f>
        <v>80</v>
      </c>
      <c r="F31" s="112" t="n">
        <f aca="false">F28+F30</f>
        <v>208</v>
      </c>
      <c r="G31" s="104" t="n">
        <f aca="false">G28+G30</f>
        <v>192</v>
      </c>
      <c r="H31" s="53" t="n">
        <f aca="false">H28+H30</f>
        <v>230</v>
      </c>
      <c r="I31" s="31" t="n">
        <f aca="false">I28+I30</f>
        <v>185</v>
      </c>
      <c r="J31" s="31" t="n">
        <f aca="false">J28+J30</f>
        <v>174</v>
      </c>
      <c r="K31" s="31" t="n">
        <f aca="false">K28+K30</f>
        <v>132</v>
      </c>
      <c r="L31" s="31" t="n">
        <f aca="false">L28+L30</f>
        <v>134</v>
      </c>
      <c r="M31" s="31" t="n">
        <f aca="false">M28+M30</f>
        <v>137</v>
      </c>
      <c r="N31" s="31" t="n">
        <f aca="false">N28+N30</f>
        <v>98</v>
      </c>
      <c r="O31" s="31" t="n">
        <f aca="false">O28+O30</f>
        <v>93</v>
      </c>
      <c r="AB31" s="105"/>
      <c r="AC31" s="105"/>
    </row>
    <row r="32" s="100" customFormat="true" ht="15" hidden="true" customHeight="true" outlineLevel="1" collapsed="false">
      <c r="A32" s="34" t="s">
        <v>6</v>
      </c>
      <c r="B32" s="113" t="n">
        <f aca="false">(B31-C31)/C31</f>
        <v>0.11214953271028</v>
      </c>
      <c r="C32" s="114" t="n">
        <f aca="false">(C31-D31)/D31</f>
        <v>-0.036036036036036</v>
      </c>
      <c r="D32" s="114" t="n">
        <f aca="false">(D31-E31)/E31</f>
        <v>1.775</v>
      </c>
      <c r="E32" s="114" t="n">
        <f aca="false">(E31-F31)/F31</f>
        <v>-0.615384615384615</v>
      </c>
      <c r="F32" s="114" t="n">
        <f aca="false">(F31-G31)/G31</f>
        <v>0.0833333333333333</v>
      </c>
      <c r="G32" s="109" t="n">
        <f aca="false">IF(OR(H30=0,G30=0),"-",(G31-H31)/H31)</f>
        <v>-0.165217391304348</v>
      </c>
      <c r="H32" s="39" t="n">
        <f aca="false">IF(OR(I30=0,H30=0),"-",(H31-I31)/I31)</f>
        <v>0.243243243243243</v>
      </c>
      <c r="I32" s="40" t="n">
        <f aca="false">IF(OR(J30=0,I30=0),"-",(I31-J31)/J31)</f>
        <v>0.0632183908045977</v>
      </c>
      <c r="J32" s="40" t="n">
        <f aca="false">IF(OR(K30=0,J30=0),"-",(J31-K31)/K31)</f>
        <v>0.318181818181818</v>
      </c>
      <c r="K32" s="40" t="n">
        <f aca="false">IF(OR(L30=0,K30=0),"-",(K31-M31)/M31)</f>
        <v>-0.0364963503649635</v>
      </c>
      <c r="L32" s="40" t="n">
        <f aca="false">IF(OR(M30=0,L30=0),"-",(L31-M31)/M31)</f>
        <v>-0.0218978102189781</v>
      </c>
      <c r="M32" s="40" t="n">
        <f aca="false">IF(OR(N30=0,M30=0),"-",(M31-N31)/N31)</f>
        <v>0.397959183673469</v>
      </c>
      <c r="N32" s="40" t="n">
        <f aca="false">IF(OR(O30=0,N30=0),"-",(N31-O31)/O31)</f>
        <v>0.0537634408602151</v>
      </c>
      <c r="O32" s="40"/>
      <c r="AB32" s="105"/>
      <c r="AC32" s="105"/>
    </row>
    <row r="33" s="100" customFormat="true" ht="15" hidden="false" customHeight="true" outlineLevel="0" collapsed="false">
      <c r="A33" s="41" t="s">
        <v>15</v>
      </c>
      <c r="B33" s="111" t="n">
        <v>16</v>
      </c>
      <c r="C33" s="43" t="n">
        <v>24</v>
      </c>
      <c r="D33" s="43" t="n">
        <v>19</v>
      </c>
      <c r="E33" s="43" t="n">
        <v>19</v>
      </c>
      <c r="F33" s="43" t="n">
        <v>18</v>
      </c>
      <c r="G33" s="45" t="n">
        <v>27</v>
      </c>
      <c r="H33" s="46" t="n">
        <v>35</v>
      </c>
      <c r="I33" s="42" t="n">
        <v>28</v>
      </c>
      <c r="J33" s="42" t="n">
        <v>18</v>
      </c>
      <c r="K33" s="45" t="n">
        <v>27</v>
      </c>
      <c r="L33" s="47" t="n">
        <v>20</v>
      </c>
      <c r="M33" s="48" t="n">
        <v>16</v>
      </c>
      <c r="N33" s="110" t="n">
        <v>11</v>
      </c>
      <c r="O33" s="44" t="n">
        <v>2</v>
      </c>
      <c r="AB33" s="105"/>
      <c r="AC33" s="105"/>
    </row>
    <row r="34" s="100" customFormat="true" ht="15" hidden="true" customHeight="true" outlineLevel="1" collapsed="false">
      <c r="A34" s="30" t="s">
        <v>5</v>
      </c>
      <c r="B34" s="111" t="n">
        <f aca="false">B31+B33</f>
        <v>254</v>
      </c>
      <c r="C34" s="112" t="n">
        <f aca="false">C31+C33</f>
        <v>238</v>
      </c>
      <c r="D34" s="112" t="n">
        <f aca="false">D31+D33</f>
        <v>241</v>
      </c>
      <c r="E34" s="112" t="n">
        <f aca="false">E31+E33</f>
        <v>99</v>
      </c>
      <c r="F34" s="112" t="n">
        <f aca="false">F31+F33</f>
        <v>226</v>
      </c>
      <c r="G34" s="104" t="n">
        <f aca="false">G31+G33</f>
        <v>219</v>
      </c>
      <c r="H34" s="53" t="n">
        <f aca="false">H31+H33</f>
        <v>265</v>
      </c>
      <c r="I34" s="31" t="n">
        <f aca="false">I31+I33</f>
        <v>213</v>
      </c>
      <c r="J34" s="31" t="n">
        <f aca="false">J31+J33</f>
        <v>192</v>
      </c>
      <c r="K34" s="31" t="n">
        <f aca="false">K31+K33</f>
        <v>159</v>
      </c>
      <c r="L34" s="31" t="n">
        <f aca="false">L31+L33</f>
        <v>154</v>
      </c>
      <c r="M34" s="31" t="n">
        <f aca="false">M31+M33</f>
        <v>153</v>
      </c>
      <c r="N34" s="31" t="n">
        <f aca="false">N31+N33</f>
        <v>109</v>
      </c>
      <c r="O34" s="31" t="n">
        <f aca="false">O31+O33</f>
        <v>95</v>
      </c>
      <c r="AB34" s="105"/>
      <c r="AC34" s="105"/>
    </row>
    <row r="35" s="100" customFormat="true" ht="15" hidden="true" customHeight="true" outlineLevel="1" collapsed="false">
      <c r="A35" s="34" t="s">
        <v>6</v>
      </c>
      <c r="B35" s="113" t="n">
        <f aca="false">(B34-C34)/C34</f>
        <v>0.0672268907563025</v>
      </c>
      <c r="C35" s="114" t="n">
        <f aca="false">(C34-D34)/D34</f>
        <v>-0.012448132780083</v>
      </c>
      <c r="D35" s="114" t="n">
        <f aca="false">(D34-E34)/E34</f>
        <v>1.43434343434343</v>
      </c>
      <c r="E35" s="114" t="n">
        <f aca="false">(E34-F34)/F34</f>
        <v>-0.561946902654867</v>
      </c>
      <c r="F35" s="114" t="n">
        <f aca="false">(F34-G34)/G34</f>
        <v>0.0319634703196347</v>
      </c>
      <c r="G35" s="109" t="n">
        <f aca="false">IF(OR(H33=0,G33=0),"-",(G34-H34)/H34)</f>
        <v>-0.173584905660377</v>
      </c>
      <c r="H35" s="39" t="n">
        <f aca="false">IF(OR(I33=0,H33=0),"-",(H34-I34)/I34)</f>
        <v>0.244131455399061</v>
      </c>
      <c r="I35" s="40" t="n">
        <f aca="false">IF(OR(J33=0,I33=0),"-",(I34-J34)/J34)</f>
        <v>0.109375</v>
      </c>
      <c r="J35" s="40" t="n">
        <f aca="false">IF(OR(K33=0,J33=0),"-",(J34-K34)/K34)</f>
        <v>0.207547169811321</v>
      </c>
      <c r="K35" s="40" t="n">
        <f aca="false">IF(OR(L33=0,K33=0),"-",(K34-M34)/M34)</f>
        <v>0.0392156862745098</v>
      </c>
      <c r="L35" s="40" t="n">
        <f aca="false">IF(OR(M33=0,L33=0),"-",(L34-M34)/M34)</f>
        <v>0.0065359477124183</v>
      </c>
      <c r="M35" s="40" t="n">
        <f aca="false">IF(OR(N33=0,M33=0),"-",(M34-N34)/N34)</f>
        <v>0.403669724770642</v>
      </c>
      <c r="N35" s="40" t="n">
        <f aca="false">IF(OR(O33=0,N33=0),"-",(N34-O34)/O34)</f>
        <v>0.147368421052632</v>
      </c>
      <c r="O35" s="40"/>
      <c r="AB35" s="105"/>
      <c r="AC35" s="105"/>
    </row>
    <row r="36" s="100" customFormat="true" ht="14.25" hidden="false" customHeight="true" outlineLevel="0" collapsed="false">
      <c r="A36" s="41" t="s">
        <v>16</v>
      </c>
      <c r="B36" s="97" t="n">
        <v>25</v>
      </c>
      <c r="C36" s="43" t="n">
        <v>14</v>
      </c>
      <c r="D36" s="43" t="n">
        <v>24</v>
      </c>
      <c r="E36" s="43" t="n">
        <v>21</v>
      </c>
      <c r="F36" s="43" t="n">
        <v>17</v>
      </c>
      <c r="G36" s="45" t="n">
        <v>8</v>
      </c>
      <c r="H36" s="46" t="n">
        <v>27</v>
      </c>
      <c r="I36" s="21" t="n">
        <v>11</v>
      </c>
      <c r="J36" s="21" t="n">
        <v>28</v>
      </c>
      <c r="K36" s="26" t="n">
        <v>19</v>
      </c>
      <c r="L36" s="59" t="n">
        <v>12</v>
      </c>
      <c r="M36" s="28" t="n">
        <v>7</v>
      </c>
      <c r="N36" s="21" t="n">
        <v>8</v>
      </c>
      <c r="O36" s="99" t="n">
        <v>6</v>
      </c>
      <c r="AB36" s="105"/>
      <c r="AC36" s="105"/>
    </row>
    <row r="37" s="100" customFormat="true" ht="15" hidden="true" customHeight="true" outlineLevel="1" collapsed="false">
      <c r="A37" s="30" t="s">
        <v>5</v>
      </c>
      <c r="B37" s="111" t="n">
        <f aca="false">B34+B36</f>
        <v>279</v>
      </c>
      <c r="C37" s="112" t="n">
        <f aca="false">C34+C36</f>
        <v>252</v>
      </c>
      <c r="D37" s="112" t="n">
        <f aca="false">D34+D36</f>
        <v>265</v>
      </c>
      <c r="E37" s="112" t="n">
        <f aca="false">E34+E36</f>
        <v>120</v>
      </c>
      <c r="F37" s="112" t="n">
        <f aca="false">F34+F36</f>
        <v>243</v>
      </c>
      <c r="G37" s="104" t="n">
        <f aca="false">G34+G36</f>
        <v>227</v>
      </c>
      <c r="H37" s="53" t="n">
        <f aca="false">H34+H36</f>
        <v>292</v>
      </c>
      <c r="I37" s="31" t="n">
        <f aca="false">I34+I36</f>
        <v>224</v>
      </c>
      <c r="J37" s="31" t="n">
        <f aca="false">J34+J36</f>
        <v>220</v>
      </c>
      <c r="K37" s="31" t="n">
        <f aca="false">K34+K36</f>
        <v>178</v>
      </c>
      <c r="L37" s="31" t="n">
        <f aca="false">L34+L36</f>
        <v>166</v>
      </c>
      <c r="M37" s="31" t="n">
        <f aca="false">M34+M36</f>
        <v>160</v>
      </c>
      <c r="N37" s="31" t="n">
        <f aca="false">N34+N36</f>
        <v>117</v>
      </c>
      <c r="O37" s="31" t="n">
        <f aca="false">O34+O36</f>
        <v>101</v>
      </c>
      <c r="AB37" s="105"/>
      <c r="AC37" s="105"/>
    </row>
    <row r="38" s="100" customFormat="true" ht="15" hidden="true" customHeight="true" outlineLevel="1" collapsed="false">
      <c r="A38" s="34" t="s">
        <v>6</v>
      </c>
      <c r="B38" s="113" t="n">
        <f aca="false">(B37-C37)/C37</f>
        <v>0.107142857142857</v>
      </c>
      <c r="C38" s="114" t="n">
        <f aca="false">(C37-D37)/D37</f>
        <v>-0.0490566037735849</v>
      </c>
      <c r="D38" s="114" t="n">
        <f aca="false">(D37-E37)/E37</f>
        <v>1.20833333333333</v>
      </c>
      <c r="E38" s="114" t="n">
        <f aca="false">(E37-F37)/F37</f>
        <v>-0.506172839506173</v>
      </c>
      <c r="F38" s="114" t="n">
        <f aca="false">(F37-G37)/G37</f>
        <v>0.0704845814977974</v>
      </c>
      <c r="G38" s="109" t="n">
        <f aca="false">IF(OR(H36=0,G36=0),"-",(G37-H37)/H37)</f>
        <v>-0.222602739726027</v>
      </c>
      <c r="H38" s="39" t="n">
        <f aca="false">IF(OR(I36=0,H36=0),"-",(H37-I37)/I37)</f>
        <v>0.303571428571429</v>
      </c>
      <c r="I38" s="40" t="n">
        <f aca="false">IF(OR(J36=0,I36=0),"-",(I37-J37)/J37)</f>
        <v>0.0181818181818182</v>
      </c>
      <c r="J38" s="40" t="n">
        <f aca="false">IF(OR(K36=0,J36=0),"-",(J37-K37)/K37)</f>
        <v>0.235955056179775</v>
      </c>
      <c r="K38" s="40" t="n">
        <f aca="false">IF(OR(L36=0,K36=0),"-",(K37-M37)/M37)</f>
        <v>0.1125</v>
      </c>
      <c r="L38" s="40" t="n">
        <f aca="false">IF(OR(M36=0,L36=0),"-",(L37-M37)/M37)</f>
        <v>0.0375</v>
      </c>
      <c r="M38" s="40" t="n">
        <f aca="false">IF(OR(N36=0,M36=0),"-",(M37-N37)/N37)</f>
        <v>0.367521367521368</v>
      </c>
      <c r="N38" s="40" t="n">
        <f aca="false">IF(OR(O36=0,N36=0),"-",(N37-O37)/O37)</f>
        <v>0.158415841584158</v>
      </c>
      <c r="O38" s="40"/>
      <c r="AB38" s="105"/>
      <c r="AC38" s="105"/>
    </row>
    <row r="39" s="100" customFormat="true" ht="15" hidden="false" customHeight="true" outlineLevel="0" collapsed="false">
      <c r="A39" s="41" t="s">
        <v>17</v>
      </c>
      <c r="B39" s="111" t="n">
        <v>23</v>
      </c>
      <c r="C39" s="43" t="n">
        <v>16</v>
      </c>
      <c r="D39" s="43" t="n">
        <v>35</v>
      </c>
      <c r="E39" s="43" t="n">
        <v>20</v>
      </c>
      <c r="F39" s="43" t="n">
        <v>22</v>
      </c>
      <c r="G39" s="45" t="n">
        <v>20</v>
      </c>
      <c r="H39" s="46" t="n">
        <v>22</v>
      </c>
      <c r="I39" s="42" t="n">
        <v>22</v>
      </c>
      <c r="J39" s="42" t="n">
        <v>22</v>
      </c>
      <c r="K39" s="45" t="n">
        <v>22</v>
      </c>
      <c r="L39" s="59" t="n">
        <v>19</v>
      </c>
      <c r="M39" s="48" t="n">
        <v>17</v>
      </c>
      <c r="N39" s="42" t="n">
        <v>7</v>
      </c>
      <c r="O39" s="44" t="n">
        <v>12</v>
      </c>
      <c r="AB39" s="105"/>
      <c r="AC39" s="105"/>
    </row>
    <row r="40" s="100" customFormat="true" ht="15" hidden="true" customHeight="true" outlineLevel="1" collapsed="false">
      <c r="A40" s="30" t="s">
        <v>5</v>
      </c>
      <c r="B40" s="111" t="n">
        <f aca="false">B37+B39</f>
        <v>302</v>
      </c>
      <c r="C40" s="112" t="n">
        <f aca="false">C37+C39</f>
        <v>268</v>
      </c>
      <c r="D40" s="112" t="n">
        <f aca="false">D37+D39</f>
        <v>300</v>
      </c>
      <c r="E40" s="112" t="n">
        <f aca="false">E37+E39</f>
        <v>140</v>
      </c>
      <c r="F40" s="112" t="n">
        <f aca="false">F37+F39</f>
        <v>265</v>
      </c>
      <c r="G40" s="104" t="n">
        <f aca="false">G37+G39</f>
        <v>247</v>
      </c>
      <c r="H40" s="53" t="n">
        <f aca="false">H37+H39</f>
        <v>314</v>
      </c>
      <c r="I40" s="31" t="n">
        <f aca="false">I37+I39</f>
        <v>246</v>
      </c>
      <c r="J40" s="31" t="n">
        <f aca="false">J37+J39</f>
        <v>242</v>
      </c>
      <c r="K40" s="31" t="n">
        <f aca="false">K37+K39</f>
        <v>200</v>
      </c>
      <c r="L40" s="31" t="n">
        <f aca="false">L37+L39</f>
        <v>185</v>
      </c>
      <c r="M40" s="31" t="n">
        <f aca="false">M37+M39</f>
        <v>177</v>
      </c>
      <c r="N40" s="31" t="n">
        <f aca="false">N37+N39</f>
        <v>124</v>
      </c>
      <c r="O40" s="31" t="n">
        <f aca="false">O37+O39</f>
        <v>113</v>
      </c>
      <c r="AB40" s="105"/>
      <c r="AC40" s="105"/>
    </row>
    <row r="41" s="100" customFormat="true" ht="15" hidden="true" customHeight="true" outlineLevel="1" collapsed="false">
      <c r="A41" s="34" t="s">
        <v>6</v>
      </c>
      <c r="B41" s="113" t="n">
        <f aca="false">(B40-C40)/C40</f>
        <v>0.126865671641791</v>
      </c>
      <c r="C41" s="114" t="n">
        <f aca="false">(C40-D40)/D40</f>
        <v>-0.106666666666667</v>
      </c>
      <c r="D41" s="114" t="n">
        <f aca="false">(D40-E40)/E40</f>
        <v>1.14285714285714</v>
      </c>
      <c r="E41" s="114" t="n">
        <f aca="false">(E40-F40)/F40</f>
        <v>-0.471698113207547</v>
      </c>
      <c r="F41" s="114" t="n">
        <f aca="false">(F40-G40)/G40</f>
        <v>0.0728744939271255</v>
      </c>
      <c r="G41" s="109" t="n">
        <f aca="false">IF(OR(H39=0,G39=0),"-",(G40-H40)/H40)</f>
        <v>-0.213375796178344</v>
      </c>
      <c r="H41" s="39" t="n">
        <f aca="false">IF(OR(I39=0,H39=0),"-",(H40-I40)/I40)</f>
        <v>0.276422764227642</v>
      </c>
      <c r="I41" s="40" t="n">
        <f aca="false">IF(OR(J39=0,I39=0),"-",(I40-J40)/J40)</f>
        <v>0.0165289256198347</v>
      </c>
      <c r="J41" s="40" t="n">
        <f aca="false">IF(OR(K39=0,J39=0),"-",(J40-K40)/K40)</f>
        <v>0.21</v>
      </c>
      <c r="K41" s="40" t="n">
        <f aca="false">IF(OR(L39=0,K39=0),"-",(K40-M40)/M40)</f>
        <v>0.129943502824859</v>
      </c>
      <c r="L41" s="40" t="n">
        <f aca="false">IF(OR(M39=0,L39=0),"-",(L40-M40)/M40)</f>
        <v>0.0451977401129944</v>
      </c>
      <c r="M41" s="40" t="n">
        <f aca="false">IF(OR(N39=0,M39=0),"-",(M40-N40)/N40)</f>
        <v>0.42741935483871</v>
      </c>
      <c r="N41" s="40" t="n">
        <f aca="false">IF(OR(O39=0,N39=0),"-",(N40-O40)/O40)</f>
        <v>0.0973451327433628</v>
      </c>
      <c r="O41" s="40"/>
      <c r="AB41" s="105"/>
      <c r="AC41" s="105"/>
    </row>
    <row r="42" s="100" customFormat="true" ht="15" hidden="false" customHeight="true" outlineLevel="0" collapsed="false">
      <c r="A42" s="41" t="s">
        <v>18</v>
      </c>
      <c r="B42" s="111" t="n">
        <v>11</v>
      </c>
      <c r="C42" s="43" t="n">
        <v>18</v>
      </c>
      <c r="D42" s="43" t="n">
        <v>20</v>
      </c>
      <c r="E42" s="43" t="n">
        <v>18</v>
      </c>
      <c r="F42" s="43" t="n">
        <v>15</v>
      </c>
      <c r="G42" s="45" t="n">
        <v>12</v>
      </c>
      <c r="H42" s="46" t="n">
        <v>18</v>
      </c>
      <c r="I42" s="42" t="n">
        <v>16</v>
      </c>
      <c r="J42" s="42" t="n">
        <v>15</v>
      </c>
      <c r="K42" s="45" t="n">
        <v>10</v>
      </c>
      <c r="L42" s="59" t="n">
        <v>10</v>
      </c>
      <c r="M42" s="48" t="n">
        <v>1</v>
      </c>
      <c r="N42" s="42" t="n">
        <v>10</v>
      </c>
      <c r="O42" s="44" t="n">
        <v>7</v>
      </c>
      <c r="AB42" s="105"/>
      <c r="AC42" s="105"/>
    </row>
    <row r="43" s="100" customFormat="true" ht="15" hidden="true" customHeight="true" outlineLevel="1" collapsed="false">
      <c r="A43" s="30" t="s">
        <v>5</v>
      </c>
      <c r="B43" s="111" t="n">
        <f aca="false">B40+B42</f>
        <v>313</v>
      </c>
      <c r="C43" s="112" t="n">
        <f aca="false">C40+C42</f>
        <v>286</v>
      </c>
      <c r="D43" s="112" t="n">
        <f aca="false">D40+D42</f>
        <v>320</v>
      </c>
      <c r="E43" s="112" t="n">
        <f aca="false">E40+E42</f>
        <v>158</v>
      </c>
      <c r="F43" s="112" t="n">
        <f aca="false">F40+F42</f>
        <v>280</v>
      </c>
      <c r="G43" s="104" t="n">
        <f aca="false">G40+G42</f>
        <v>259</v>
      </c>
      <c r="H43" s="53" t="n">
        <f aca="false">H40+H42</f>
        <v>332</v>
      </c>
      <c r="I43" s="31" t="n">
        <f aca="false">I40+I42</f>
        <v>262</v>
      </c>
      <c r="J43" s="31" t="n">
        <f aca="false">J40+J42</f>
        <v>257</v>
      </c>
      <c r="K43" s="31" t="n">
        <f aca="false">K40+K42</f>
        <v>210</v>
      </c>
      <c r="L43" s="31" t="n">
        <f aca="false">L40+L42</f>
        <v>195</v>
      </c>
      <c r="M43" s="31" t="n">
        <f aca="false">M40+M42</f>
        <v>178</v>
      </c>
      <c r="N43" s="31" t="n">
        <f aca="false">N40+N42</f>
        <v>134</v>
      </c>
      <c r="O43" s="31" t="n">
        <f aca="false">O40+O42</f>
        <v>120</v>
      </c>
      <c r="AB43" s="105"/>
      <c r="AC43" s="105"/>
    </row>
    <row r="44" s="100" customFormat="true" ht="15" hidden="true" customHeight="true" outlineLevel="1" collapsed="false">
      <c r="A44" s="34" t="s">
        <v>6</v>
      </c>
      <c r="B44" s="113" t="n">
        <f aca="false">(B43-C43)/C43</f>
        <v>0.0944055944055944</v>
      </c>
      <c r="C44" s="114" t="n">
        <f aca="false">(C43-D43)/D43</f>
        <v>-0.10625</v>
      </c>
      <c r="D44" s="114" t="n">
        <f aca="false">(D43-E43)/E43</f>
        <v>1.0253164556962</v>
      </c>
      <c r="E44" s="114" t="n">
        <f aca="false">(E43-F43)/F43</f>
        <v>-0.435714285714286</v>
      </c>
      <c r="F44" s="114" t="n">
        <f aca="false">(F43-G43)/G43</f>
        <v>0.0810810810810811</v>
      </c>
      <c r="G44" s="109" t="n">
        <f aca="false">IF(OR(H42=0,G42=0),"-",(G43-H43)/H43)</f>
        <v>-0.219879518072289</v>
      </c>
      <c r="H44" s="39" t="n">
        <f aca="false">IF(OR(I42=0,H42=0),"-",(H43-I43)/I43)</f>
        <v>0.267175572519084</v>
      </c>
      <c r="I44" s="40" t="n">
        <f aca="false">IF(OR(J42=0,I42=0),"-",(I43-J43)/J43)</f>
        <v>0.0194552529182879</v>
      </c>
      <c r="J44" s="40" t="n">
        <f aca="false">IF(OR(K42=0,J42=0),"-",(J43-K43)/K43)</f>
        <v>0.223809523809524</v>
      </c>
      <c r="K44" s="40" t="n">
        <f aca="false">IF(OR(L42=0,K42=0),"-",(K43-M43)/M43)</f>
        <v>0.179775280898876</v>
      </c>
      <c r="L44" s="40" t="n">
        <f aca="false">IF(OR(M42=0,L42=0),"-",(L43-M43)/M43)</f>
        <v>0.0955056179775281</v>
      </c>
      <c r="M44" s="40" t="n">
        <f aca="false">IF(OR(N42=0,M42=0),"-",(M43-N43)/N43)</f>
        <v>0.328358208955224</v>
      </c>
      <c r="N44" s="40" t="n">
        <f aca="false">IF(OR(O42=0,N42=0),"-",(N43-O43)/O43)</f>
        <v>0.116666666666667</v>
      </c>
      <c r="O44" s="40"/>
      <c r="AB44" s="105"/>
      <c r="AC44" s="105"/>
    </row>
    <row r="45" s="100" customFormat="true" ht="15" hidden="false" customHeight="true" outlineLevel="0" collapsed="false">
      <c r="A45" s="41" t="s">
        <v>19</v>
      </c>
      <c r="B45" s="111" t="n">
        <v>17</v>
      </c>
      <c r="C45" s="43" t="n">
        <v>12</v>
      </c>
      <c r="D45" s="43" t="n">
        <v>9</v>
      </c>
      <c r="E45" s="43" t="n">
        <v>4</v>
      </c>
      <c r="F45" s="43" t="n">
        <v>16</v>
      </c>
      <c r="G45" s="45" t="n">
        <v>6</v>
      </c>
      <c r="H45" s="46" t="n">
        <v>5</v>
      </c>
      <c r="I45" s="42" t="n">
        <v>5</v>
      </c>
      <c r="J45" s="42" t="n">
        <v>13</v>
      </c>
      <c r="K45" s="45" t="n">
        <v>8</v>
      </c>
      <c r="L45" s="59" t="n">
        <v>1</v>
      </c>
      <c r="M45" s="48" t="n">
        <v>1</v>
      </c>
      <c r="N45" s="42" t="n">
        <v>2</v>
      </c>
      <c r="O45" s="44" t="n">
        <v>5</v>
      </c>
      <c r="AB45" s="105"/>
      <c r="AC45" s="105"/>
    </row>
    <row r="46" s="100" customFormat="true" ht="15" hidden="true" customHeight="true" outlineLevel="1" collapsed="false">
      <c r="A46" s="30" t="s">
        <v>5</v>
      </c>
      <c r="B46" s="115"/>
      <c r="C46" s="116" t="n">
        <v>265</v>
      </c>
      <c r="D46" s="116" t="n">
        <v>265</v>
      </c>
      <c r="E46" s="116" t="n">
        <v>265</v>
      </c>
      <c r="F46" s="116" t="n">
        <v>265</v>
      </c>
      <c r="G46" s="116" t="n">
        <v>265</v>
      </c>
      <c r="H46" s="63" t="n">
        <f aca="false">H43+H45</f>
        <v>337</v>
      </c>
      <c r="I46" s="65" t="n">
        <f aca="false">I43+I45</f>
        <v>267</v>
      </c>
      <c r="J46" s="65" t="n">
        <f aca="false">J43+J45</f>
        <v>270</v>
      </c>
      <c r="K46" s="65" t="n">
        <f aca="false">K43+K45</f>
        <v>218</v>
      </c>
      <c r="L46" s="65" t="n">
        <f aca="false">L43+L45</f>
        <v>196</v>
      </c>
      <c r="M46" s="65" t="n">
        <f aca="false">M43+M45</f>
        <v>179</v>
      </c>
      <c r="N46" s="65" t="n">
        <f aca="false">N43+N45</f>
        <v>136</v>
      </c>
      <c r="O46" s="65" t="n">
        <f aca="false">O43+O45</f>
        <v>125</v>
      </c>
      <c r="AB46" s="105"/>
      <c r="AC46" s="105"/>
    </row>
    <row r="47" s="100" customFormat="true" ht="15" hidden="true" customHeight="true" outlineLevel="1" collapsed="false">
      <c r="A47" s="34" t="s">
        <v>6</v>
      </c>
      <c r="B47" s="117"/>
      <c r="C47" s="118" t="n">
        <f aca="false">IF(OR(G45=0,C45=0),"-",(C46-G46)/G46)</f>
        <v>0</v>
      </c>
      <c r="D47" s="118" t="n">
        <f aca="false">IF(OR(H45=0,D45=0),"-",(D46-H46)/H46)</f>
        <v>-0.213649851632047</v>
      </c>
      <c r="E47" s="118" t="n">
        <v>0</v>
      </c>
      <c r="F47" s="118" t="n">
        <f aca="false">IF(OR(H45=0,F45=0),"-",(F46-H46)/H46)</f>
        <v>-0.213649851632047</v>
      </c>
      <c r="G47" s="118" t="n">
        <f aca="false">IF(OR(H45=0,G45=0),"-",(G46-H46)/H46)</f>
        <v>-0.213649851632047</v>
      </c>
      <c r="H47" s="118" t="n">
        <f aca="false">IF(OR(I45=0,H45=0),"-",(H46-I46)/I46)</f>
        <v>0.262172284644195</v>
      </c>
      <c r="I47" s="68" t="n">
        <f aca="false">IF(OR(J45=0,I45=0),"-",(I46-J46)/J46)</f>
        <v>-0.0111111111111111</v>
      </c>
      <c r="J47" s="68" t="n">
        <f aca="false">IF(OR(K45=0,J45=0),"-",(J46-K46)/K46)</f>
        <v>0.238532110091743</v>
      </c>
      <c r="K47" s="68" t="n">
        <f aca="false">IF(OR(L45=0,K45=0),"-",(K46-M46)/M46)</f>
        <v>0.217877094972067</v>
      </c>
      <c r="L47" s="68" t="n">
        <f aca="false">IF(OR(M45=0,L45=0),"-",(L46-M46)/M46)</f>
        <v>0.0949720670391061</v>
      </c>
      <c r="M47" s="68" t="n">
        <f aca="false">IF(OR(N45=0,M45=0),"-",(M46-N46)/N46)</f>
        <v>0.316176470588235</v>
      </c>
      <c r="N47" s="68" t="n">
        <f aca="false">IF(OR(O45=0,N45=0),"-",(N46-O46)/O46)</f>
        <v>0.088</v>
      </c>
      <c r="O47" s="68"/>
      <c r="AB47" s="105"/>
      <c r="AC47" s="105"/>
    </row>
    <row r="48" s="100" customFormat="true" ht="15" hidden="false" customHeight="true" outlineLevel="0" collapsed="false">
      <c r="A48" s="70"/>
      <c r="B48" s="70"/>
      <c r="C48" s="119"/>
      <c r="D48" s="120"/>
      <c r="E48" s="120"/>
      <c r="F48" s="120"/>
      <c r="G48" s="120"/>
      <c r="H48" s="121"/>
      <c r="I48" s="75"/>
      <c r="J48" s="75"/>
      <c r="K48" s="75"/>
      <c r="L48" s="75"/>
      <c r="M48" s="75"/>
      <c r="N48" s="75"/>
      <c r="O48" s="75"/>
      <c r="AB48" s="105"/>
      <c r="AC48" s="105"/>
    </row>
    <row r="49" s="100" customFormat="true" ht="15" hidden="true" customHeight="true" outlineLevel="1" collapsed="false">
      <c r="A49" s="30" t="s">
        <v>20</v>
      </c>
      <c r="B49" s="79"/>
      <c r="C49" s="122" t="n">
        <f aca="false">C46+C48</f>
        <v>265</v>
      </c>
      <c r="D49" s="122" t="n">
        <f aca="false">D46+D48</f>
        <v>265</v>
      </c>
      <c r="E49" s="123" t="n">
        <v>265</v>
      </c>
      <c r="F49" s="123" t="n">
        <f aca="false">F46+F48</f>
        <v>265</v>
      </c>
      <c r="G49" s="122" t="n">
        <f aca="false">G46+G48</f>
        <v>265</v>
      </c>
      <c r="H49" s="124" t="n">
        <f aca="false">H46+H48</f>
        <v>337</v>
      </c>
      <c r="I49" s="65" t="n">
        <f aca="false">I46+I48</f>
        <v>267</v>
      </c>
      <c r="J49" s="65" t="n">
        <f aca="false">J46+J48</f>
        <v>270</v>
      </c>
      <c r="K49" s="65" t="n">
        <f aca="false">K46+K48</f>
        <v>218</v>
      </c>
      <c r="L49" s="65" t="n">
        <f aca="false">L46+L48</f>
        <v>196</v>
      </c>
      <c r="M49" s="65" t="n">
        <f aca="false">M46+M48</f>
        <v>179</v>
      </c>
      <c r="N49" s="65" t="n">
        <f aca="false">N46+N48</f>
        <v>136</v>
      </c>
      <c r="O49" s="65" t="n">
        <f aca="false">O46+O48</f>
        <v>125</v>
      </c>
      <c r="AB49" s="105"/>
      <c r="AC49" s="105"/>
    </row>
    <row r="50" s="100" customFormat="true" ht="15" hidden="true" customHeight="true" outlineLevel="1" collapsed="false">
      <c r="A50" s="79" t="s">
        <v>6</v>
      </c>
      <c r="B50" s="79"/>
      <c r="C50" s="125" t="n">
        <f aca="false">IF(OR(G49=0,C49=0),"-",(C49-G49)/G49)</f>
        <v>0</v>
      </c>
      <c r="D50" s="125" t="n">
        <f aca="false">IF(OR(H49=0,D49=0),"-",(D49-H49)/H49)</f>
        <v>-0.213649851632047</v>
      </c>
      <c r="E50" s="125" t="n">
        <v>0</v>
      </c>
      <c r="F50" s="125" t="n">
        <f aca="false">IF(OR(H49=0,F49=0),"-",(F49-H49)/H49)</f>
        <v>-0.213649851632047</v>
      </c>
      <c r="G50" s="125" t="n">
        <f aca="false">IF(OR(H49=0,G49=0),"-",(G49-H49)/H49)</f>
        <v>-0.213649851632047</v>
      </c>
      <c r="H50" s="67" t="n">
        <f aca="false">IF(OR(I49=0,H49=0),"-",(H49-I49)/I49)</f>
        <v>0.262172284644195</v>
      </c>
      <c r="I50" s="68" t="n">
        <f aca="false">IF(OR(J49=0,I49=0),"-",(I49-J49)/J49)</f>
        <v>-0.0111111111111111</v>
      </c>
      <c r="J50" s="68" t="n">
        <f aca="false">IF(OR(K49=0,J49=0),"-",(J49-K49)/K49)</f>
        <v>0.238532110091743</v>
      </c>
      <c r="K50" s="68" t="n">
        <f aca="false">IF(OR(L49=0,K49=0),"-",(K49-L49)/L49)</f>
        <v>0.112244897959184</v>
      </c>
      <c r="L50" s="68" t="n">
        <f aca="false">IF(OR(M49=0,L49=0),"-",(L49-M49)/M49)</f>
        <v>0.0949720670391061</v>
      </c>
      <c r="M50" s="68" t="n">
        <f aca="false">IF(OR(N49=0,M49=0),"-",(M49-N49)/N49)</f>
        <v>0.316176470588235</v>
      </c>
      <c r="N50" s="68" t="n">
        <f aca="false">IF(OR(O49=0,N49=0),"-",(N49-O49)/O49)</f>
        <v>0.088</v>
      </c>
      <c r="O50" s="68"/>
      <c r="AB50" s="105"/>
      <c r="AC50" s="105"/>
    </row>
    <row r="51" s="100" customFormat="true" ht="20.45" hidden="false" customHeight="true" outlineLevel="0" collapsed="false">
      <c r="A51" s="83" t="s">
        <v>21</v>
      </c>
      <c r="B51" s="126" t="n">
        <f aca="false">B6+B9+B12+B15+B18+B21+B24+B27+B30+B33+B36+B39+B42+B45+B48</f>
        <v>330</v>
      </c>
      <c r="C51" s="126" t="n">
        <f aca="false">C6+C9+C12+C15+C18+C21+C24+C27+C30+C33+C36+C39+C42+C45+C48</f>
        <v>298</v>
      </c>
      <c r="D51" s="126" t="n">
        <f aca="false">D6+D9+D12+D15+D18+D21+D24+D27+D30+D33+D36+D39+D42+D45+D48</f>
        <v>329</v>
      </c>
      <c r="E51" s="126" t="n">
        <f aca="false">E6+E9+E12+E15+E18+E21+E24+E27+E30+E33+E36+E39+E42+E45+E48</f>
        <v>162</v>
      </c>
      <c r="F51" s="126" t="n">
        <f aca="false">F6+F9+F12+F15+F18+F21+F24+F27+F30+F33+F36+F39+F42+F45+F48</f>
        <v>298</v>
      </c>
      <c r="G51" s="126" t="n">
        <f aca="false">G6+G9+G12+G15+G18+G21+G24+G27+G30+G33+G36+G39+G42+G45+G48</f>
        <v>265</v>
      </c>
      <c r="H51" s="127" t="n">
        <f aca="false">H6+H9+H12+H15+H18+H21+H24+H27+H30+H33+H36+H39+H42+H45+H48</f>
        <v>337</v>
      </c>
      <c r="I51" s="128" t="n">
        <f aca="false">I6+I9+I12+I15+I18+I21+I24+I27+I30+I33+I36+I39+I42+I45+I48</f>
        <v>267</v>
      </c>
      <c r="J51" s="128" t="n">
        <f aca="false">J6+J9+J12+J15+J18+J21+J24+J27+J30+J33+J36+J39+J42+J45+J48</f>
        <v>270</v>
      </c>
      <c r="K51" s="128" t="n">
        <f aca="false">K6+K9+K12+K15+K18+K21+K24+K27+K30+K33+K36+K39+K42+K45+K48</f>
        <v>218</v>
      </c>
      <c r="L51" s="128" t="n">
        <f aca="false">L6+L9+L12+L15+L18+L21+L24+L27+L30+L33+L36+L39+L42+L45+L48</f>
        <v>196</v>
      </c>
      <c r="M51" s="128" t="n">
        <f aca="false">M6+M9+M12+M15+M18+M21+M24+M27+M30+M33+M36+M39+M42+M45+M48</f>
        <v>179</v>
      </c>
      <c r="N51" s="128" t="n">
        <f aca="false">N6+N9+N12+N15+N18+N21+N24+N27+N30+N33+N36+N39+N42+N45+N48</f>
        <v>136</v>
      </c>
      <c r="O51" s="128" t="n">
        <f aca="false">O6+O9+O12+O15+O18+O21+O24+O27+O30+O33+O36+O39+O42+O45+O48</f>
        <v>125</v>
      </c>
      <c r="AB51" s="105"/>
      <c r="AC51" s="105"/>
    </row>
    <row r="52" customFormat="false" ht="20.45" hidden="false" customHeight="true" outlineLevel="1" collapsed="false">
      <c r="A52" s="86" t="s">
        <v>6</v>
      </c>
      <c r="B52" s="87" t="n">
        <f aca="false">IF(B45&lt;&gt;"",(B51-C51)/C51,"")</f>
        <v>0.10738255033557</v>
      </c>
      <c r="C52" s="129" t="n">
        <f aca="false">IF(C45&lt;&gt;"",(C51-D51)/D51,"")</f>
        <v>-0.0942249240121581</v>
      </c>
      <c r="D52" s="130" t="n">
        <f aca="false">IF(D45&lt;&gt;"",(D51-E51)/E51,"")</f>
        <v>1.03086419753086</v>
      </c>
      <c r="E52" s="129" t="n">
        <f aca="false">IF(E45&lt;&gt;"",(E51-F51)/F51,"")</f>
        <v>-0.456375838926174</v>
      </c>
      <c r="F52" s="129" t="n">
        <f aca="false">IF(F45&lt;&gt;"",(F51-G51)/G51,"")</f>
        <v>0.124528301886792</v>
      </c>
      <c r="G52" s="129" t="n">
        <f aca="false">IF(G45&lt;&gt;"",(G51-H51)/H51,"")</f>
        <v>-0.213649851632047</v>
      </c>
      <c r="H52" s="131" t="n">
        <f aca="false">IF(H45&lt;&gt;"",(H51-I51)/I51,"")</f>
        <v>0.262172284644195</v>
      </c>
      <c r="I52" s="131" t="n">
        <f aca="false">IF(I45&lt;&gt;"",(I51-J51)/J51,"")</f>
        <v>-0.0111111111111111</v>
      </c>
      <c r="J52" s="132" t="n">
        <f aca="false">IF(J45&lt;&gt;"",(J51-K51)/K51,"")</f>
        <v>0.238532110091743</v>
      </c>
      <c r="K52" s="132" t="n">
        <f aca="false">(K51-M51)/M51</f>
        <v>0.217877094972067</v>
      </c>
      <c r="L52" s="132" t="n">
        <f aca="false">(L51-M51)/M51</f>
        <v>0.0949720670391061</v>
      </c>
      <c r="M52" s="132" t="n">
        <f aca="false">(M51-N51)/N51</f>
        <v>0.316176470588235</v>
      </c>
      <c r="N52" s="132" t="n">
        <f aca="false">(N51-O51)/O51</f>
        <v>0.088</v>
      </c>
      <c r="O52" s="133"/>
      <c r="AC52" s="91"/>
    </row>
    <row r="53" s="4" customFormat="true" ht="15" hidden="false" customHeight="false" outlineLevel="0" collapsed="false">
      <c r="Q53" s="91"/>
      <c r="R53" s="91"/>
    </row>
    <row r="54" s="4" customFormat="true" ht="15" hidden="false" customHeight="false" outlineLevel="0" collapsed="false">
      <c r="B54" s="4" t="s">
        <v>22</v>
      </c>
      <c r="Q54" s="91"/>
      <c r="R54" s="91"/>
    </row>
    <row r="55" s="4" customFormat="true" ht="15" hidden="false" customHeight="false" outlineLevel="0" collapsed="false">
      <c r="Q55" s="91"/>
      <c r="R55" s="91"/>
    </row>
    <row r="56" s="4" customFormat="true" ht="15" hidden="false" customHeight="false" outlineLevel="0" collapsed="false">
      <c r="Q56" s="91"/>
      <c r="R56" s="91"/>
    </row>
    <row r="57" s="4" customFormat="true" ht="15" hidden="false" customHeight="false" outlineLevel="0" collapsed="false">
      <c r="Q57" s="91"/>
      <c r="R57" s="91"/>
    </row>
    <row r="58" s="4" customFormat="true" ht="15" hidden="false" customHeight="false" outlineLevel="0" collapsed="false">
      <c r="Q58" s="91"/>
      <c r="R58" s="91"/>
    </row>
    <row r="59" s="4" customFormat="true" ht="15" hidden="false" customHeight="false" outlineLevel="0" collapsed="false">
      <c r="Q59" s="91"/>
      <c r="R59" s="91"/>
    </row>
    <row r="60" s="4" customFormat="true" ht="15" hidden="false" customHeight="false" outlineLevel="0" collapsed="false">
      <c r="Q60" s="91"/>
      <c r="R60" s="91"/>
    </row>
    <row r="61" s="4" customFormat="true" ht="15" hidden="false" customHeight="false" outlineLevel="0" collapsed="false">
      <c r="Q61" s="91"/>
      <c r="R61" s="91"/>
    </row>
    <row r="62" s="4" customFormat="true" ht="15" hidden="false" customHeight="false" outlineLevel="0" collapsed="false">
      <c r="Q62" s="91"/>
      <c r="R62" s="91"/>
    </row>
    <row r="63" s="4" customFormat="true" ht="15" hidden="false" customHeight="false" outlineLevel="0" collapsed="false">
      <c r="Q63" s="91"/>
      <c r="R63" s="91"/>
    </row>
    <row r="64" s="4" customFormat="true" ht="15" hidden="false" customHeight="false" outlineLevel="0" collapsed="false">
      <c r="Q64" s="91"/>
      <c r="R64" s="91"/>
    </row>
    <row r="65" s="4" customFormat="true" ht="15" hidden="false" customHeight="false" outlineLevel="0" collapsed="false">
      <c r="Q65" s="91"/>
      <c r="R65" s="91"/>
    </row>
    <row r="66" s="4" customFormat="true" ht="15" hidden="false" customHeight="false" outlineLevel="0" collapsed="false">
      <c r="Q66" s="91"/>
      <c r="R66" s="91"/>
    </row>
    <row r="67" s="4" customFormat="true" ht="15" hidden="false" customHeight="false" outlineLevel="0" collapsed="false">
      <c r="Q67" s="91"/>
      <c r="R67" s="91"/>
    </row>
    <row r="68" s="4" customFormat="true" ht="15" hidden="false" customHeight="false" outlineLevel="0" collapsed="false">
      <c r="Q68" s="91"/>
      <c r="R68" s="91"/>
    </row>
    <row r="69" s="4" customFormat="true" ht="15" hidden="false" customHeight="false" outlineLevel="0" collapsed="false">
      <c r="Q69" s="91"/>
      <c r="R69" s="91"/>
    </row>
  </sheetData>
  <mergeCells count="2">
    <mergeCell ref="A1:AA1"/>
    <mergeCell ref="A3:O3"/>
  </mergeCells>
  <conditionalFormatting sqref="B51:O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{D8D63019-46B4-4823-B49F-59561A26A9C7}</x14:id>
        </ext>
      </extLst>
    </cfRule>
  </conditionalFormatting>
  <conditionalFormatting sqref="C49:D49 G49:O49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{43A9D3F1-2148-4756-9FA3-20CB9A568854}</x14:id>
        </ext>
      </extLst>
    </cfRule>
  </conditionalFormatting>
  <conditionalFormatting sqref="E7:F7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{1940F58A-D977-46C0-8913-E830F585B04D}</x14:id>
        </ext>
      </extLst>
    </cfRule>
  </conditionalFormatting>
  <conditionalFormatting sqref="E49:F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{21FACEC4-97CA-4C7F-BEE8-3A27A279F711}</x14:id>
        </ext>
      </extLst>
    </cfRule>
  </conditionalFormatting>
  <conditionalFormatting sqref="G7:O7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{504274F2-7D59-4085-BB80-E3B8DAE11756}</x14:id>
        </ext>
      </extLst>
    </cfRule>
  </conditionalFormatting>
  <conditionalFormatting sqref="G10:O10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{52DB50D6-6644-4EB7-A750-998261709F19}</x14:id>
        </ext>
      </extLst>
    </cfRule>
  </conditionalFormatting>
  <conditionalFormatting sqref="G13:O13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{DFC0545F-915A-43CD-8D77-614C7BFD9DB1}</x14:id>
        </ext>
      </extLst>
    </cfRule>
  </conditionalFormatting>
  <conditionalFormatting sqref="G16:O16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{DFE07459-BD93-4D50-A183-EC9CBD80ADBF}</x14:id>
        </ext>
      </extLst>
    </cfRule>
  </conditionalFormatting>
  <conditionalFormatting sqref="G19:O19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{62B9B77F-36E7-4C3E-B059-8EF900C81073}</x14:id>
        </ext>
      </extLst>
    </cfRule>
  </conditionalFormatting>
  <conditionalFormatting sqref="G22:O22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{9430C062-6922-4082-93B9-58758C62C9F6}</x14:id>
        </ext>
      </extLst>
    </cfRule>
  </conditionalFormatting>
  <conditionalFormatting sqref="G25:O25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{64C196E6-FCF1-40AD-ABD0-5023CB99D0D6}</x14:id>
        </ext>
      </extLst>
    </cfRule>
  </conditionalFormatting>
  <conditionalFormatting sqref="G28:O28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{8A1E91A7-AD3F-4F80-A23E-72738C985FF3}</x14:id>
        </ext>
      </extLst>
    </cfRule>
  </conditionalFormatting>
  <conditionalFormatting sqref="G31:O31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{C4D18345-B01B-4AD3-9CAD-6A10922FE1AB}</x14:id>
        </ext>
      </extLst>
    </cfRule>
  </conditionalFormatting>
  <conditionalFormatting sqref="G37:O37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{629A5653-3CD6-4C22-BD6A-629AEEC7AAB4}</x14:id>
        </ext>
      </extLst>
    </cfRule>
  </conditionalFormatting>
  <conditionalFormatting sqref="G40:O4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{38231750-7840-4829-9511-40E567C52469}</x14:id>
        </ext>
      </extLst>
    </cfRule>
  </conditionalFormatting>
  <conditionalFormatting sqref="G43:O4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{9CAD4890-1229-4AA3-89A9-EBC0CCD0705D}</x14:id>
        </ext>
      </extLst>
    </cfRule>
  </conditionalFormatting>
  <conditionalFormatting sqref="H46:O46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{C3DF4320-EB6A-4F84-971D-BB8012B2DA36}</x14:id>
        </ext>
      </extLst>
    </cfRule>
  </conditionalFormatting>
  <conditionalFormatting sqref="AB34:GX34 G34:O34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{F4CDECC2-62B0-4F17-B7B6-EA23F18261D6}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D63019-46B4-4823-B49F-59561A26A9C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43A9D3F1-2148-4756-9FA3-20CB9A56885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 G49:O49</xm:sqref>
        </x14:conditionalFormatting>
        <x14:conditionalFormatting xmlns:xm="http://schemas.microsoft.com/office/excel/2006/main">
          <x14:cfRule type="dataBar" id="{1940F58A-D977-46C0-8913-E830F585B04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E7:F7</xm:sqref>
        </x14:conditionalFormatting>
        <x14:conditionalFormatting xmlns:xm="http://schemas.microsoft.com/office/excel/2006/main">
          <x14:cfRule type="dataBar" id="{21FACEC4-97CA-4C7F-BEE8-3A27A279F71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E49:F49</xm:sqref>
        </x14:conditionalFormatting>
        <x14:conditionalFormatting xmlns:xm="http://schemas.microsoft.com/office/excel/2006/main">
          <x14:cfRule type="dataBar" id="{504274F2-7D59-4085-BB80-E3B8DAE1175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G7:O7</xm:sqref>
        </x14:conditionalFormatting>
        <x14:conditionalFormatting xmlns:xm="http://schemas.microsoft.com/office/excel/2006/main">
          <x14:cfRule type="dataBar" id="{52DB50D6-6644-4EB7-A750-998261709F1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DFC0545F-915A-43CD-8D77-614C7BFD9DB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DFE07459-BD93-4D50-A183-EC9CBD80ADB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62B9B77F-36E7-4C3E-B059-8EF900C8107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9430C062-6922-4082-93B9-58758C62C9F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64C196E6-FCF1-40AD-ABD0-5023CB99D0D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8A1E91A7-AD3F-4F80-A23E-72738C985FF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C4D18345-B01B-4AD3-9CAD-6A10922FE1A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629A5653-3CD6-4C22-BD6A-629AEEC7AAB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38231750-7840-4829-9511-40E567C5246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9CAD4890-1229-4AA3-89A9-EBC0CCD0705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C3DF4320-EB6A-4F84-971D-BB8012B2DA3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H46:O46</xm:sqref>
        </x14:conditionalFormatting>
        <x14:conditionalFormatting xmlns:xm="http://schemas.microsoft.com/office/excel/2006/main">
          <x14:cfRule type="dataBar" id="{F4CDECC2-62B0-4F17-B7B6-EA23F18261D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AB34:GX34 G34:O34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5" activeCellId="0" sqref="A55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3" min="2" style="4" width="11.71"/>
    <col collapsed="false" customWidth="true" hidden="false" outlineLevel="0" max="4" min="4" style="134" width="11.71"/>
    <col collapsed="false" customWidth="true" hidden="false" outlineLevel="0" max="11" min="5" style="4" width="11.71"/>
    <col collapsed="false" customWidth="false" hidden="false" outlineLevel="0" max="13" min="12" style="4" width="11.42"/>
    <col collapsed="false" customWidth="true" hidden="false" outlineLevel="0" max="14" min="14" style="91" width="13.14"/>
    <col collapsed="false" customWidth="false" hidden="false" outlineLevel="0" max="1024" min="15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</row>
    <row r="3" customFormat="false" ht="30" hidden="false" customHeight="true" outlineLevel="0" collapsed="false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135"/>
    </row>
    <row r="6" s="100" customFormat="true" ht="15" hidden="false" customHeight="true" outlineLevel="0" collapsed="false">
      <c r="A6" s="20" t="s">
        <v>3</v>
      </c>
      <c r="B6" s="97" t="n">
        <v>6</v>
      </c>
      <c r="C6" s="136" t="n">
        <v>0</v>
      </c>
      <c r="D6" s="137"/>
    </row>
    <row r="7" s="100" customFormat="true" ht="15" hidden="true" customHeight="true" outlineLevel="1" collapsed="false">
      <c r="A7" s="30" t="s">
        <v>5</v>
      </c>
      <c r="B7" s="138" t="n">
        <f aca="false">B6</f>
        <v>6</v>
      </c>
      <c r="C7" s="139" t="n">
        <f aca="false">C6</f>
        <v>0</v>
      </c>
      <c r="D7" s="137"/>
    </row>
    <row r="8" s="100" customFormat="true" ht="15" hidden="true" customHeight="true" outlineLevel="1" collapsed="false">
      <c r="A8" s="34" t="s">
        <v>6</v>
      </c>
      <c r="B8" s="140" t="e">
        <f aca="false">(B7-C7)/C7</f>
        <v>#DIV/0!</v>
      </c>
      <c r="C8" s="141"/>
      <c r="D8" s="142"/>
    </row>
    <row r="9" s="100" customFormat="true" ht="15" hidden="false" customHeight="true" outlineLevel="0" collapsed="false">
      <c r="A9" s="41" t="s">
        <v>4</v>
      </c>
      <c r="B9" s="111" t="n">
        <v>10</v>
      </c>
      <c r="C9" s="43" t="n">
        <v>0</v>
      </c>
      <c r="D9" s="137"/>
    </row>
    <row r="10" s="100" customFormat="true" ht="15" hidden="true" customHeight="true" outlineLevel="1" collapsed="false">
      <c r="A10" s="30" t="s">
        <v>5</v>
      </c>
      <c r="B10" s="111" t="n">
        <f aca="false">B7+B9</f>
        <v>16</v>
      </c>
      <c r="C10" s="112" t="n">
        <f aca="false">C7+C9</f>
        <v>0</v>
      </c>
      <c r="D10" s="137"/>
    </row>
    <row r="11" s="100" customFormat="true" ht="15" hidden="true" customHeight="true" outlineLevel="1" collapsed="false">
      <c r="A11" s="34" t="s">
        <v>6</v>
      </c>
      <c r="B11" s="140" t="e">
        <f aca="false">(B10-C10)/C10</f>
        <v>#DIV/0!</v>
      </c>
      <c r="C11" s="141"/>
      <c r="D11" s="142"/>
    </row>
    <row r="12" s="100" customFormat="true" ht="15" hidden="false" customHeight="true" outlineLevel="0" collapsed="false">
      <c r="A12" s="41" t="s">
        <v>8</v>
      </c>
      <c r="B12" s="111" t="n">
        <v>18</v>
      </c>
      <c r="C12" s="143" t="n">
        <v>23</v>
      </c>
      <c r="D12" s="137"/>
    </row>
    <row r="13" s="100" customFormat="true" ht="15" hidden="true" customHeight="true" outlineLevel="1" collapsed="false">
      <c r="A13" s="30" t="s">
        <v>5</v>
      </c>
      <c r="B13" s="144" t="n">
        <f aca="false">B10+B12</f>
        <v>34</v>
      </c>
      <c r="C13" s="145" t="n">
        <f aca="false">C10+C12</f>
        <v>23</v>
      </c>
      <c r="D13" s="137"/>
    </row>
    <row r="14" s="100" customFormat="true" ht="15" hidden="true" customHeight="true" outlineLevel="1" collapsed="false">
      <c r="A14" s="34" t="s">
        <v>6</v>
      </c>
      <c r="B14" s="146" t="n">
        <f aca="false">(B13-C13)/C13</f>
        <v>0.478260869565218</v>
      </c>
      <c r="C14" s="147"/>
      <c r="D14" s="142"/>
    </row>
    <row r="15" s="100" customFormat="true" ht="15" hidden="false" customHeight="true" outlineLevel="0" collapsed="false">
      <c r="A15" s="41" t="s">
        <v>9</v>
      </c>
      <c r="B15" s="111" t="n">
        <v>28</v>
      </c>
      <c r="C15" s="43" t="n">
        <v>32</v>
      </c>
      <c r="D15" s="137"/>
    </row>
    <row r="16" s="100" customFormat="true" ht="15" hidden="true" customHeight="true" outlineLevel="1" collapsed="false">
      <c r="A16" s="30" t="s">
        <v>5</v>
      </c>
      <c r="B16" s="144" t="n">
        <f aca="false">B13+B15</f>
        <v>62</v>
      </c>
      <c r="C16" s="145" t="n">
        <f aca="false">C13+C15</f>
        <v>55</v>
      </c>
      <c r="D16" s="137"/>
    </row>
    <row r="17" s="100" customFormat="true" ht="15" hidden="true" customHeight="true" outlineLevel="1" collapsed="false">
      <c r="A17" s="34" t="s">
        <v>6</v>
      </c>
      <c r="B17" s="146" t="n">
        <f aca="false">(B16-C16)/C16</f>
        <v>0.127272727272727</v>
      </c>
      <c r="C17" s="141"/>
      <c r="D17" s="142"/>
    </row>
    <row r="18" s="100" customFormat="true" ht="15" hidden="false" customHeight="true" outlineLevel="0" collapsed="false">
      <c r="A18" s="41" t="s">
        <v>10</v>
      </c>
      <c r="B18" s="111" t="n">
        <v>24</v>
      </c>
      <c r="C18" s="43" t="n">
        <v>28</v>
      </c>
      <c r="D18" s="137"/>
    </row>
    <row r="19" s="100" customFormat="true" ht="15" hidden="true" customHeight="true" outlineLevel="1" collapsed="false">
      <c r="A19" s="30" t="s">
        <v>5</v>
      </c>
      <c r="B19" s="144" t="n">
        <f aca="false">B16+B18</f>
        <v>86</v>
      </c>
      <c r="C19" s="145" t="n">
        <f aca="false">C16+C18</f>
        <v>83</v>
      </c>
      <c r="D19" s="137"/>
    </row>
    <row r="20" s="100" customFormat="true" ht="15" hidden="true" customHeight="true" outlineLevel="1" collapsed="false">
      <c r="A20" s="34" t="s">
        <v>6</v>
      </c>
      <c r="B20" s="146" t="n">
        <f aca="false">(B19-C19)/C19</f>
        <v>0.036144578313253</v>
      </c>
      <c r="C20" s="141"/>
      <c r="D20" s="142"/>
    </row>
    <row r="21" s="100" customFormat="true" ht="15" hidden="false" customHeight="true" outlineLevel="0" collapsed="false">
      <c r="A21" s="41" t="s">
        <v>11</v>
      </c>
      <c r="B21" s="111" t="n">
        <v>13</v>
      </c>
      <c r="C21" s="43" t="n">
        <v>19</v>
      </c>
      <c r="D21" s="137"/>
    </row>
    <row r="22" s="100" customFormat="true" ht="15" hidden="true" customHeight="true" outlineLevel="1" collapsed="false">
      <c r="A22" s="30" t="s">
        <v>5</v>
      </c>
      <c r="B22" s="144" t="n">
        <f aca="false">B19+B21</f>
        <v>99</v>
      </c>
      <c r="C22" s="145" t="n">
        <f aca="false">C19+C21</f>
        <v>102</v>
      </c>
      <c r="D22" s="137"/>
    </row>
    <row r="23" s="100" customFormat="true" ht="15" hidden="true" customHeight="true" outlineLevel="1" collapsed="false">
      <c r="A23" s="34" t="s">
        <v>6</v>
      </c>
      <c r="B23" s="146" t="n">
        <f aca="false">(B22-C22)/C22</f>
        <v>-0.0294117647058823</v>
      </c>
      <c r="C23" s="141"/>
      <c r="D23" s="142"/>
    </row>
    <row r="24" s="100" customFormat="true" ht="15" hidden="false" customHeight="true" outlineLevel="0" collapsed="false">
      <c r="A24" s="41" t="s">
        <v>12</v>
      </c>
      <c r="B24" s="111" t="n">
        <v>14</v>
      </c>
      <c r="C24" s="43" t="n">
        <v>9</v>
      </c>
      <c r="D24" s="137"/>
    </row>
    <row r="25" s="100" customFormat="true" ht="15" hidden="true" customHeight="true" outlineLevel="1" collapsed="false">
      <c r="A25" s="30" t="s">
        <v>5</v>
      </c>
      <c r="B25" s="144" t="n">
        <f aca="false">B22+B24</f>
        <v>113</v>
      </c>
      <c r="C25" s="145" t="n">
        <f aca="false">C22+C24</f>
        <v>111</v>
      </c>
      <c r="D25" s="137"/>
    </row>
    <row r="26" s="100" customFormat="true" ht="15" hidden="true" customHeight="true" outlineLevel="1" collapsed="false">
      <c r="A26" s="34" t="s">
        <v>6</v>
      </c>
      <c r="B26" s="146" t="n">
        <f aca="false">(B25-C25)/C25</f>
        <v>0.018018018018018</v>
      </c>
      <c r="C26" s="141"/>
      <c r="D26" s="142"/>
    </row>
    <row r="27" s="100" customFormat="true" ht="15" hidden="false" customHeight="true" outlineLevel="0" collapsed="false">
      <c r="A27" s="41" t="s">
        <v>13</v>
      </c>
      <c r="B27" s="111" t="n">
        <v>16</v>
      </c>
      <c r="C27" s="43" t="n">
        <v>17</v>
      </c>
      <c r="D27" s="137"/>
    </row>
    <row r="28" s="100" customFormat="true" ht="15" hidden="true" customHeight="true" outlineLevel="1" collapsed="false">
      <c r="A28" s="30" t="s">
        <v>5</v>
      </c>
      <c r="B28" s="144" t="n">
        <f aca="false">B25+B27</f>
        <v>129</v>
      </c>
      <c r="C28" s="145" t="n">
        <f aca="false">C25+C27</f>
        <v>128</v>
      </c>
      <c r="D28" s="137"/>
    </row>
    <row r="29" s="100" customFormat="true" ht="15" hidden="true" customHeight="true" outlineLevel="1" collapsed="false">
      <c r="A29" s="34" t="s">
        <v>6</v>
      </c>
      <c r="B29" s="146" t="n">
        <f aca="false">(B28-C28)/C28</f>
        <v>0.0078125</v>
      </c>
      <c r="C29" s="141"/>
      <c r="D29" s="142"/>
    </row>
    <row r="30" s="100" customFormat="true" ht="15" hidden="false" customHeight="true" outlineLevel="0" collapsed="false">
      <c r="A30" s="41" t="s">
        <v>14</v>
      </c>
      <c r="B30" s="111" t="n">
        <v>18</v>
      </c>
      <c r="C30" s="43" t="n">
        <v>19</v>
      </c>
      <c r="D30" s="137"/>
      <c r="G30" s="100" t="s">
        <v>22</v>
      </c>
    </row>
    <row r="31" s="100" customFormat="true" ht="15" hidden="true" customHeight="true" outlineLevel="1" collapsed="false">
      <c r="A31" s="30" t="s">
        <v>5</v>
      </c>
      <c r="B31" s="144" t="n">
        <f aca="false">B28+B30</f>
        <v>147</v>
      </c>
      <c r="C31" s="145" t="n">
        <f aca="false">C28+C30</f>
        <v>147</v>
      </c>
      <c r="D31" s="137"/>
    </row>
    <row r="32" s="100" customFormat="true" ht="15" hidden="true" customHeight="true" outlineLevel="1" collapsed="false">
      <c r="A32" s="34" t="s">
        <v>6</v>
      </c>
      <c r="B32" s="146" t="n">
        <f aca="false">(B31-C31)/C31</f>
        <v>0</v>
      </c>
      <c r="C32" s="141"/>
      <c r="D32" s="142"/>
    </row>
    <row r="33" s="100" customFormat="true" ht="15" hidden="false" customHeight="true" outlineLevel="0" collapsed="false">
      <c r="A33" s="41" t="s">
        <v>15</v>
      </c>
      <c r="B33" s="111" t="n">
        <v>17</v>
      </c>
      <c r="C33" s="43" t="n">
        <v>19</v>
      </c>
      <c r="D33" s="137"/>
    </row>
    <row r="34" s="100" customFormat="true" ht="15" hidden="true" customHeight="true" outlineLevel="1" collapsed="false">
      <c r="A34" s="30" t="s">
        <v>5</v>
      </c>
      <c r="B34" s="144" t="n">
        <f aca="false">B31+B33</f>
        <v>164</v>
      </c>
      <c r="C34" s="145" t="n">
        <f aca="false">C31+C33</f>
        <v>166</v>
      </c>
      <c r="D34" s="137"/>
    </row>
    <row r="35" s="100" customFormat="true" ht="15" hidden="true" customHeight="true" outlineLevel="1" collapsed="false">
      <c r="A35" s="34" t="s">
        <v>6</v>
      </c>
      <c r="B35" s="146" t="n">
        <f aca="false">(B34-C34)/C34</f>
        <v>-0.0120481927710843</v>
      </c>
      <c r="C35" s="141"/>
      <c r="D35" s="142"/>
    </row>
    <row r="36" s="100" customFormat="true" ht="14.25" hidden="false" customHeight="true" outlineLevel="0" collapsed="false">
      <c r="A36" s="41" t="s">
        <v>16</v>
      </c>
      <c r="B36" s="111" t="n">
        <v>12</v>
      </c>
      <c r="C36" s="43" t="n">
        <v>16</v>
      </c>
      <c r="D36" s="137"/>
    </row>
    <row r="37" s="100" customFormat="true" ht="15" hidden="true" customHeight="true" outlineLevel="1" collapsed="false">
      <c r="A37" s="30" t="s">
        <v>5</v>
      </c>
      <c r="B37" s="144" t="n">
        <f aca="false">B34+B36</f>
        <v>176</v>
      </c>
      <c r="C37" s="145" t="n">
        <f aca="false">C34+C36</f>
        <v>182</v>
      </c>
      <c r="D37" s="137"/>
    </row>
    <row r="38" s="100" customFormat="true" ht="15" hidden="true" customHeight="true" outlineLevel="1" collapsed="false">
      <c r="A38" s="34" t="s">
        <v>6</v>
      </c>
      <c r="B38" s="146" t="n">
        <f aca="false">(B37-C37)/C37</f>
        <v>-0.032967032967033</v>
      </c>
      <c r="C38" s="141"/>
      <c r="D38" s="142"/>
    </row>
    <row r="39" s="100" customFormat="true" ht="15" hidden="false" customHeight="true" outlineLevel="0" collapsed="false">
      <c r="A39" s="41" t="s">
        <v>17</v>
      </c>
      <c r="B39" s="111" t="n">
        <v>25</v>
      </c>
      <c r="C39" s="43" t="n">
        <v>18</v>
      </c>
      <c r="D39" s="137"/>
    </row>
    <row r="40" s="100" customFormat="true" ht="15" hidden="true" customHeight="true" outlineLevel="1" collapsed="false">
      <c r="A40" s="30" t="s">
        <v>5</v>
      </c>
      <c r="B40" s="144" t="n">
        <f aca="false">B37+B39</f>
        <v>201</v>
      </c>
      <c r="C40" s="145" t="n">
        <f aca="false">C37+C39</f>
        <v>200</v>
      </c>
      <c r="D40" s="137"/>
    </row>
    <row r="41" s="100" customFormat="true" ht="15" hidden="true" customHeight="true" outlineLevel="1" collapsed="false">
      <c r="A41" s="34" t="s">
        <v>6</v>
      </c>
      <c r="B41" s="146" t="n">
        <f aca="false">(B40-C40)/C40</f>
        <v>0.005</v>
      </c>
      <c r="C41" s="141"/>
      <c r="D41" s="142"/>
    </row>
    <row r="42" s="100" customFormat="true" ht="15" hidden="false" customHeight="true" outlineLevel="0" collapsed="false">
      <c r="A42" s="41" t="s">
        <v>18</v>
      </c>
      <c r="B42" s="111" t="n">
        <v>24</v>
      </c>
      <c r="C42" s="43" t="n">
        <v>11</v>
      </c>
      <c r="D42" s="137"/>
    </row>
    <row r="43" s="100" customFormat="true" ht="15" hidden="true" customHeight="true" outlineLevel="1" collapsed="false">
      <c r="A43" s="30" t="s">
        <v>5</v>
      </c>
      <c r="B43" s="144" t="n">
        <f aca="false">B40+B42</f>
        <v>225</v>
      </c>
      <c r="C43" s="145" t="n">
        <f aca="false">C40+C42</f>
        <v>211</v>
      </c>
      <c r="D43" s="137"/>
    </row>
    <row r="44" s="100" customFormat="true" ht="15" hidden="true" customHeight="true" outlineLevel="1" collapsed="false">
      <c r="A44" s="34" t="s">
        <v>6</v>
      </c>
      <c r="B44" s="146" t="n">
        <f aca="false">(B43-C43)/C43</f>
        <v>0.0663507109004739</v>
      </c>
      <c r="C44" s="141"/>
      <c r="D44" s="142"/>
    </row>
    <row r="45" s="100" customFormat="true" ht="15" hidden="false" customHeight="true" outlineLevel="0" collapsed="false">
      <c r="A45" s="41" t="s">
        <v>25</v>
      </c>
      <c r="B45" s="111" t="n">
        <v>12</v>
      </c>
      <c r="C45" s="43" t="n">
        <v>7</v>
      </c>
      <c r="D45" s="137"/>
    </row>
    <row r="46" s="100" customFormat="true" ht="15" hidden="true" customHeight="true" outlineLevel="1" collapsed="false">
      <c r="A46" s="30" t="s">
        <v>5</v>
      </c>
      <c r="B46" s="138"/>
      <c r="C46" s="148"/>
      <c r="D46" s="137"/>
    </row>
    <row r="47" s="100" customFormat="true" ht="15" hidden="true" customHeight="true" outlineLevel="1" collapsed="false">
      <c r="A47" s="79" t="s">
        <v>6</v>
      </c>
      <c r="B47" s="138"/>
      <c r="C47" s="141"/>
      <c r="D47" s="142"/>
    </row>
    <row r="48" s="100" customFormat="true" ht="15" hidden="false" customHeight="true" outlineLevel="0" collapsed="false">
      <c r="A48" s="149"/>
      <c r="B48" s="150"/>
      <c r="C48" s="151"/>
      <c r="D48" s="137"/>
    </row>
    <row r="49" s="100" customFormat="true" ht="15" hidden="true" customHeight="true" outlineLevel="1" collapsed="false">
      <c r="A49" s="30" t="s">
        <v>20</v>
      </c>
      <c r="B49" s="152"/>
      <c r="C49" s="153" t="n">
        <f aca="false">C46+C48</f>
        <v>0</v>
      </c>
      <c r="D49" s="137"/>
    </row>
    <row r="50" s="100" customFormat="true" ht="15" hidden="true" customHeight="true" outlineLevel="1" collapsed="false">
      <c r="A50" s="79" t="s">
        <v>6</v>
      </c>
      <c r="B50" s="152"/>
      <c r="C50" s="154" t="e">
        <f aca="false">IF(OR(#REF!=0,C48=0),"-",(C49-#REF!)/#REF!)</f>
        <v>#REF!</v>
      </c>
      <c r="D50" s="155"/>
    </row>
    <row r="51" s="100" customFormat="true" ht="20.45" hidden="false" customHeight="true" outlineLevel="0" collapsed="false">
      <c r="A51" s="156" t="s">
        <v>21</v>
      </c>
      <c r="B51" s="157" t="n">
        <f aca="false">B6+B9+B12+B15+B18+B21+B24+B27+B30+B33+B36+B39+B42+B45+B48</f>
        <v>237</v>
      </c>
      <c r="C51" s="157" t="n">
        <f aca="false">C6+C9+C12+C15+C18+C21+C24+C27+C30+C33+C36+C39+C42+C45+C48</f>
        <v>218</v>
      </c>
      <c r="D51" s="158"/>
    </row>
    <row r="52" s="4" customFormat="true" ht="20.45" hidden="false" customHeight="true" outlineLevel="1" collapsed="false">
      <c r="A52" s="86" t="s">
        <v>6</v>
      </c>
      <c r="B52" s="159" t="n">
        <f aca="false">IF(B45&lt;&gt;"",(B51-C51)/C51,"")</f>
        <v>0.0871559633027523</v>
      </c>
      <c r="C52" s="160"/>
      <c r="D52" s="161"/>
    </row>
    <row r="53" customFormat="false" ht="14.25" hidden="false" customHeight="true" outlineLevel="0" collapsed="false">
      <c r="F53" s="91"/>
      <c r="G53" s="91"/>
      <c r="N53" s="4"/>
    </row>
    <row r="54" customFormat="false" ht="15" hidden="false" customHeight="false" outlineLevel="0" collapsed="false">
      <c r="F54" s="91"/>
      <c r="G54" s="91"/>
      <c r="N54" s="4"/>
    </row>
    <row r="55" customFormat="false" ht="15" hidden="false" customHeight="false" outlineLevel="0" collapsed="false">
      <c r="F55" s="91"/>
      <c r="G55" s="91"/>
      <c r="N55" s="4"/>
    </row>
    <row r="56" customFormat="false" ht="15" hidden="false" customHeight="false" outlineLevel="0" collapsed="false">
      <c r="F56" s="91"/>
      <c r="G56" s="91"/>
      <c r="N56" s="4"/>
    </row>
    <row r="57" customFormat="false" ht="15" hidden="false" customHeight="false" outlineLevel="0" collapsed="false">
      <c r="F57" s="91"/>
      <c r="G57" s="91"/>
      <c r="N57" s="4"/>
    </row>
    <row r="58" customFormat="false" ht="15" hidden="false" customHeight="false" outlineLevel="0" collapsed="false">
      <c r="F58" s="91"/>
      <c r="G58" s="91"/>
      <c r="N58" s="4"/>
    </row>
    <row r="59" customFormat="false" ht="15" hidden="false" customHeight="false" outlineLevel="0" collapsed="false">
      <c r="F59" s="91"/>
      <c r="G59" s="91"/>
      <c r="N59" s="4"/>
    </row>
    <row r="60" customFormat="false" ht="15" hidden="false" customHeight="false" outlineLevel="0" collapsed="false">
      <c r="F60" s="91"/>
      <c r="G60" s="91"/>
      <c r="N60" s="4"/>
    </row>
    <row r="61" customFormat="false" ht="15" hidden="false" customHeight="false" outlineLevel="0" collapsed="false">
      <c r="F61" s="91"/>
      <c r="G61" s="91"/>
      <c r="N61" s="4"/>
    </row>
    <row r="62" customFormat="false" ht="15" hidden="false" customHeight="false" outlineLevel="0" collapsed="false">
      <c r="F62" s="91"/>
      <c r="G62" s="91"/>
      <c r="N62" s="4"/>
    </row>
    <row r="63" customFormat="false" ht="15" hidden="false" customHeight="false" outlineLevel="0" collapsed="false">
      <c r="F63" s="91"/>
      <c r="G63" s="91"/>
      <c r="N63" s="4"/>
    </row>
    <row r="64" customFormat="false" ht="15" hidden="false" customHeight="false" outlineLevel="0" collapsed="false">
      <c r="F64" s="91"/>
      <c r="G64" s="91"/>
      <c r="N64" s="4"/>
    </row>
    <row r="65" customFormat="false" ht="15" hidden="false" customHeight="false" outlineLevel="0" collapsed="false">
      <c r="F65" s="91"/>
      <c r="G65" s="91"/>
      <c r="N65" s="4"/>
    </row>
    <row r="66" customFormat="false" ht="15" hidden="false" customHeight="false" outlineLevel="0" collapsed="false">
      <c r="F66" s="91"/>
      <c r="G66" s="91"/>
      <c r="N66" s="4"/>
    </row>
    <row r="67" customFormat="false" ht="15" hidden="false" customHeight="false" outlineLevel="0" collapsed="false">
      <c r="F67" s="91"/>
      <c r="G67" s="91"/>
      <c r="N67" s="4"/>
    </row>
    <row r="68" customFormat="false" ht="15" hidden="false" customHeight="false" outlineLevel="0" collapsed="false">
      <c r="N68" s="4"/>
    </row>
    <row r="69" customFormat="false" ht="15" hidden="false" customHeight="false" outlineLevel="0" collapsed="false">
      <c r="F69" s="91"/>
      <c r="G69" s="91"/>
      <c r="N69" s="4"/>
    </row>
  </sheetData>
  <mergeCells count="2">
    <mergeCell ref="A1:M1"/>
    <mergeCell ref="A3:M3"/>
  </mergeCells>
  <conditionalFormatting sqref="B51:D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{10BA3F1B-20ED-4D2C-9FF8-71FFB3854F24}</x14:id>
        </ext>
      </extLst>
    </cfRule>
  </conditionalFormatting>
  <conditionalFormatting sqref="C7:D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{50F494DD-EEAD-44A9-9218-3E94EFF468F4}</x14:id>
        </ext>
      </extLst>
    </cfRule>
  </conditionalFormatting>
  <conditionalFormatting sqref="C46:D46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{823D26A8-10A7-4FBB-BEE7-13CD40FBD825}</x14:id>
        </ext>
      </extLst>
    </cfRule>
  </conditionalFormatting>
  <conditionalFormatting sqref="C49:D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{AAEC00CE-FA40-4C7D-9A80-BD847D5EE8A5}</x14:id>
        </ext>
      </extLst>
    </cfRule>
  </conditionalFormatting>
  <conditionalFormatting sqref="D10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{5C73FC91-7A7E-42FD-A2A4-E091B9B870D8}</x14:id>
        </ext>
      </extLst>
    </cfRule>
  </conditionalFormatting>
  <conditionalFormatting sqref="D13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{76207515-E46C-4412-9089-7397CAAAF1F3}</x14:id>
        </ext>
      </extLst>
    </cfRule>
  </conditionalFormatting>
  <conditionalFormatting sqref="D16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{54B42C4F-A045-41D6-8F5F-90FABF7539B0}</x14:id>
        </ext>
      </extLst>
    </cfRule>
  </conditionalFormatting>
  <conditionalFormatting sqref="D19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{DCFB5E2B-E562-41AA-8AFA-A7506061E836}</x14:id>
        </ext>
      </extLst>
    </cfRule>
  </conditionalFormatting>
  <conditionalFormatting sqref="D22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{EEB1AF7C-5416-4C95-99D4-D010A4D9AE62}</x14:id>
        </ext>
      </extLst>
    </cfRule>
  </conditionalFormatting>
  <conditionalFormatting sqref="D25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{1FDF9F52-5EA9-44C9-B14F-90825EF0448B}</x14:id>
        </ext>
      </extLst>
    </cfRule>
  </conditionalFormatting>
  <conditionalFormatting sqref="D28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{7CE957FD-EE6E-4A98-AF6D-F2FB6199678D}</x14:id>
        </ext>
      </extLst>
    </cfRule>
  </conditionalFormatting>
  <conditionalFormatting sqref="D31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{4E8C2700-78AD-4A5E-93E2-E84A165DEF99}</x14:id>
        </ext>
      </extLst>
    </cfRule>
  </conditionalFormatting>
  <conditionalFormatting sqref="D34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{8555D080-90F4-44E0-B931-48D0A8BAFF90}</x14:id>
        </ext>
      </extLst>
    </cfRule>
  </conditionalFormatting>
  <conditionalFormatting sqref="D37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{A87A5C99-4392-493D-A0ED-E74F9C8E3610}</x14:id>
        </ext>
      </extLst>
    </cfRule>
  </conditionalFormatting>
  <conditionalFormatting sqref="D4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{5050C919-72F0-4FF5-B010-743AE3E8922C}</x14:id>
        </ext>
      </extLst>
    </cfRule>
  </conditionalFormatting>
  <conditionalFormatting sqref="D4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{13D8A994-5BD6-4D8B-8E1B-CCA557DED032}</x14:id>
        </ext>
      </extLst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BA3F1B-20ED-4D2C-9FF8-71FFB3854F2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B51:D51</xm:sqref>
        </x14:conditionalFormatting>
        <x14:conditionalFormatting xmlns:xm="http://schemas.microsoft.com/office/excel/2006/main">
          <x14:cfRule type="dataBar" id="{50F494DD-EEAD-44A9-9218-3E94EFF468F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C7:D7</xm:sqref>
        </x14:conditionalFormatting>
        <x14:conditionalFormatting xmlns:xm="http://schemas.microsoft.com/office/excel/2006/main">
          <x14:cfRule type="dataBar" id="{823D26A8-10A7-4FBB-BEE7-13CD40FBD82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C46:D46</xm:sqref>
        </x14:conditionalFormatting>
        <x14:conditionalFormatting xmlns:xm="http://schemas.microsoft.com/office/excel/2006/main">
          <x14:cfRule type="dataBar" id="{AAEC00CE-FA40-4C7D-9A80-BD847D5EE8A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</xm:sqref>
        </x14:conditionalFormatting>
        <x14:conditionalFormatting xmlns:xm="http://schemas.microsoft.com/office/excel/2006/main">
          <x14:cfRule type="dataBar" id="{5C73FC91-7A7E-42FD-A2A4-E091B9B870D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76207515-E46C-4412-9089-7397CAAAF1F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54B42C4F-A045-41D6-8F5F-90FABF7539B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DCFB5E2B-E562-41AA-8AFA-A7506061E83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EEB1AF7C-5416-4C95-99D4-D010A4D9AE6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1FDF9F52-5EA9-44C9-B14F-90825EF0448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7CE957FD-EE6E-4A98-AF6D-F2FB6199678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4E8C2700-78AD-4A5E-93E2-E84A165DEF9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D31</xm:sqref>
        </x14:conditionalFormatting>
        <x14:conditionalFormatting xmlns:xm="http://schemas.microsoft.com/office/excel/2006/main">
          <x14:cfRule type="dataBar" id="{8555D080-90F4-44E0-B931-48D0A8BAFF9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A87A5C99-4392-493D-A0ED-E74F9C8E361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5050C919-72F0-4FF5-B010-743AE3E8922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D40</xm:sqref>
        </x14:conditionalFormatting>
        <x14:conditionalFormatting xmlns:xm="http://schemas.microsoft.com/office/excel/2006/main">
          <x14:cfRule type="dataBar" id="{13D8A994-5BD6-4D8B-8E1B-CCA557DED03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69"/>
  <sheetViews>
    <sheetView showFormulas="false" showGridLines="true" showRowColHeaders="true" showZeros="true" rightToLeft="false" tabSelected="false" showOutlineSymbols="true" defaultGridColor="true" view="normal" topLeftCell="A3" colorId="64" zoomScale="106" zoomScaleNormal="106" zoomScalePageLayoutView="100" workbookViewId="0">
      <selection pane="topLeft" activeCell="B51" activeCellId="0" sqref="B51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4" min="2" style="4" width="11.71"/>
    <col collapsed="false" customWidth="true" hidden="false" outlineLevel="0" max="6" min="5" style="4" width="14.57"/>
    <col collapsed="false" customWidth="true" hidden="false" outlineLevel="0" max="7" min="7" style="4" width="11.71"/>
    <col collapsed="false" customWidth="true" hidden="false" outlineLevel="0" max="8" min="8" style="134" width="11.71"/>
    <col collapsed="false" customWidth="true" hidden="false" outlineLevel="0" max="15" min="9" style="4" width="11.71"/>
    <col collapsed="false" customWidth="false" hidden="false" outlineLevel="0" max="17" min="16" style="4" width="11.42"/>
    <col collapsed="false" customWidth="true" hidden="false" outlineLevel="0" max="18" min="18" style="91" width="13.14"/>
    <col collapsed="false" customWidth="false" hidden="false" outlineLevel="0" max="1024" min="19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</row>
    <row r="3" customFormat="false" ht="30" hidden="false" customHeight="true" outlineLevel="0" collapsed="false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162" t="n">
        <v>2022</v>
      </c>
      <c r="E5" s="163" t="n">
        <v>2021</v>
      </c>
      <c r="H5" s="135"/>
    </row>
    <row r="6" s="100" customFormat="true" ht="15" hidden="false" customHeight="true" outlineLevel="0" collapsed="false">
      <c r="A6" s="20" t="s">
        <v>3</v>
      </c>
      <c r="B6" s="97" t="n">
        <v>4</v>
      </c>
      <c r="C6" s="136" t="n">
        <v>18</v>
      </c>
      <c r="D6" s="99" t="n">
        <v>5</v>
      </c>
      <c r="E6" s="164" t="n">
        <v>0</v>
      </c>
      <c r="H6" s="137"/>
    </row>
    <row r="7" s="100" customFormat="true" ht="15" hidden="true" customHeight="true" outlineLevel="1" collapsed="false">
      <c r="A7" s="30" t="s">
        <v>5</v>
      </c>
      <c r="B7" s="111" t="n">
        <f aca="false">B6</f>
        <v>4</v>
      </c>
      <c r="C7" s="165" t="n">
        <f aca="false">C6</f>
        <v>18</v>
      </c>
      <c r="D7" s="166" t="n">
        <f aca="false">D6</f>
        <v>5</v>
      </c>
      <c r="E7" s="167" t="n">
        <v>0</v>
      </c>
      <c r="H7" s="137"/>
    </row>
    <row r="8" s="100" customFormat="true" ht="15" hidden="true" customHeight="true" outlineLevel="1" collapsed="false">
      <c r="A8" s="34" t="s">
        <v>6</v>
      </c>
      <c r="B8" s="140" t="n">
        <f aca="false">(B7-C7)/C7</f>
        <v>-0.777777777777778</v>
      </c>
      <c r="C8" s="108" t="n">
        <f aca="false">(C7-D7)/D7</f>
        <v>2.6</v>
      </c>
      <c r="D8" s="168"/>
      <c r="E8" s="169" t="e">
        <f aca="false">#REF!</f>
        <v>#REF!</v>
      </c>
      <c r="H8" s="142"/>
    </row>
    <row r="9" s="100" customFormat="true" ht="15" hidden="false" customHeight="true" outlineLevel="0" collapsed="false">
      <c r="A9" s="41" t="s">
        <v>4</v>
      </c>
      <c r="B9" s="111" t="n">
        <v>33</v>
      </c>
      <c r="C9" s="136" t="n">
        <v>31</v>
      </c>
      <c r="D9" s="44" t="n">
        <v>16</v>
      </c>
      <c r="E9" s="170" t="n">
        <v>1</v>
      </c>
      <c r="H9" s="137"/>
    </row>
    <row r="10" s="100" customFormat="true" ht="15" hidden="true" customHeight="true" outlineLevel="1" collapsed="false">
      <c r="A10" s="101" t="s">
        <v>5</v>
      </c>
      <c r="B10" s="102" t="n">
        <f aca="false">B7+B9</f>
        <v>37</v>
      </c>
      <c r="C10" s="171" t="n">
        <f aca="false">C7+C9</f>
        <v>49</v>
      </c>
      <c r="D10" s="172" t="n">
        <f aca="false">D6+D9</f>
        <v>21</v>
      </c>
      <c r="E10" s="167" t="n">
        <v>1</v>
      </c>
      <c r="H10" s="137"/>
    </row>
    <row r="11" s="100" customFormat="true" ht="15" hidden="true" customHeight="true" outlineLevel="1" collapsed="false">
      <c r="A11" s="34" t="s">
        <v>6</v>
      </c>
      <c r="B11" s="140" t="n">
        <f aca="false">(B10-C10)/C10</f>
        <v>-0.244897959183673</v>
      </c>
      <c r="C11" s="173" t="n">
        <f aca="false">(C10-D10)/D10</f>
        <v>1.33333333333333</v>
      </c>
      <c r="D11" s="174"/>
      <c r="E11" s="169" t="e">
        <f aca="false">#REF!</f>
        <v>#REF!</v>
      </c>
      <c r="H11" s="142"/>
    </row>
    <row r="12" s="100" customFormat="true" ht="15" hidden="false" customHeight="true" outlineLevel="0" collapsed="false">
      <c r="A12" s="41" t="s">
        <v>8</v>
      </c>
      <c r="B12" s="111" t="n">
        <v>56</v>
      </c>
      <c r="C12" s="43" t="n">
        <v>49</v>
      </c>
      <c r="D12" s="44" t="n">
        <v>51</v>
      </c>
      <c r="E12" s="170" t="n">
        <v>0</v>
      </c>
      <c r="H12" s="137"/>
    </row>
    <row r="13" s="100" customFormat="true" ht="15" hidden="true" customHeight="true" outlineLevel="1" collapsed="false">
      <c r="A13" s="30" t="s">
        <v>5</v>
      </c>
      <c r="B13" s="138" t="n">
        <f aca="false">B12+B10</f>
        <v>93</v>
      </c>
      <c r="C13" s="165" t="n">
        <f aca="false">C6+C9+C12</f>
        <v>98</v>
      </c>
      <c r="D13" s="166" t="n">
        <f aca="false">D10+D12</f>
        <v>72</v>
      </c>
      <c r="E13" s="167" t="n">
        <v>1</v>
      </c>
      <c r="H13" s="137"/>
    </row>
    <row r="14" s="100" customFormat="true" ht="15" hidden="true" customHeight="true" outlineLevel="1" collapsed="false">
      <c r="A14" s="34" t="s">
        <v>6</v>
      </c>
      <c r="B14" s="175" t="n">
        <f aca="false">(B13-C13)/C13</f>
        <v>-0.0510204081632653</v>
      </c>
      <c r="C14" s="173" t="n">
        <f aca="false">(C13-D13)/D13</f>
        <v>0.361111111111111</v>
      </c>
      <c r="D14" s="174"/>
      <c r="E14" s="169" t="e">
        <f aca="false">#REF!</f>
        <v>#REF!</v>
      </c>
      <c r="H14" s="142"/>
    </row>
    <row r="15" s="100" customFormat="true" ht="15" hidden="false" customHeight="true" outlineLevel="0" collapsed="false">
      <c r="A15" s="41" t="s">
        <v>9</v>
      </c>
      <c r="B15" s="111" t="n">
        <v>67</v>
      </c>
      <c r="C15" s="43" t="n">
        <v>55</v>
      </c>
      <c r="D15" s="44" t="n">
        <v>57</v>
      </c>
      <c r="E15" s="170" t="n">
        <v>13</v>
      </c>
      <c r="H15" s="137"/>
    </row>
    <row r="16" s="100" customFormat="true" ht="15" hidden="true" customHeight="true" outlineLevel="1" collapsed="false">
      <c r="A16" s="30" t="s">
        <v>5</v>
      </c>
      <c r="B16" s="138" t="n">
        <f aca="false">B15+B13</f>
        <v>160</v>
      </c>
      <c r="C16" s="176" t="n">
        <f aca="false">C15+C13</f>
        <v>153</v>
      </c>
      <c r="D16" s="177" t="n">
        <f aca="false">D15+D13</f>
        <v>129</v>
      </c>
      <c r="E16" s="167" t="n">
        <v>14</v>
      </c>
      <c r="H16" s="137"/>
    </row>
    <row r="17" s="100" customFormat="true" ht="15" hidden="true" customHeight="true" outlineLevel="1" collapsed="false">
      <c r="A17" s="34" t="s">
        <v>6</v>
      </c>
      <c r="B17" s="175" t="n">
        <f aca="false">(B16-C16)/C16</f>
        <v>0.0457516339869281</v>
      </c>
      <c r="C17" s="173" t="n">
        <f aca="false">(C16-D16)/D16</f>
        <v>0.186046511627907</v>
      </c>
      <c r="D17" s="178" t="n">
        <f aca="false">(D16-E16)/E16</f>
        <v>8.21428571428571</v>
      </c>
      <c r="E17" s="169" t="e">
        <f aca="false">#REF!</f>
        <v>#REF!</v>
      </c>
      <c r="H17" s="142"/>
    </row>
    <row r="18" s="100" customFormat="true" ht="15" hidden="false" customHeight="true" outlineLevel="0" collapsed="false">
      <c r="A18" s="41" t="s">
        <v>10</v>
      </c>
      <c r="B18" s="111" t="n">
        <v>67</v>
      </c>
      <c r="C18" s="43" t="n">
        <v>70</v>
      </c>
      <c r="D18" s="44" t="n">
        <v>57</v>
      </c>
      <c r="E18" s="170" t="n">
        <v>33</v>
      </c>
      <c r="H18" s="137"/>
    </row>
    <row r="19" s="100" customFormat="true" ht="15" hidden="true" customHeight="true" outlineLevel="1" collapsed="false">
      <c r="A19" s="30" t="s">
        <v>5</v>
      </c>
      <c r="B19" s="138" t="n">
        <f aca="false">B18+B16</f>
        <v>227</v>
      </c>
      <c r="C19" s="176" t="n">
        <f aca="false">C18+C16</f>
        <v>223</v>
      </c>
      <c r="D19" s="177" t="n">
        <f aca="false">D18+D16</f>
        <v>186</v>
      </c>
      <c r="E19" s="167" t="n">
        <v>47</v>
      </c>
      <c r="H19" s="137"/>
    </row>
    <row r="20" s="100" customFormat="true" ht="15" hidden="true" customHeight="true" outlineLevel="1" collapsed="false">
      <c r="A20" s="34" t="s">
        <v>6</v>
      </c>
      <c r="B20" s="175" t="n">
        <f aca="false">(B19-C19)/C19</f>
        <v>0.0179372197309417</v>
      </c>
      <c r="C20" s="173" t="n">
        <f aca="false">(C19-D19)/D19</f>
        <v>0.198924731182796</v>
      </c>
      <c r="D20" s="178" t="n">
        <f aca="false">(D19-E19)/E19</f>
        <v>2.95744680851064</v>
      </c>
      <c r="E20" s="169" t="e">
        <f aca="false">#REF!</f>
        <v>#REF!</v>
      </c>
      <c r="H20" s="142"/>
    </row>
    <row r="21" s="100" customFormat="true" ht="15" hidden="false" customHeight="true" outlineLevel="0" collapsed="false">
      <c r="A21" s="41" t="s">
        <v>11</v>
      </c>
      <c r="B21" s="111" t="n">
        <v>49</v>
      </c>
      <c r="C21" s="43" t="n">
        <v>42</v>
      </c>
      <c r="D21" s="44" t="n">
        <v>44</v>
      </c>
      <c r="E21" s="170" t="n">
        <v>23</v>
      </c>
      <c r="H21" s="137"/>
      <c r="I21" s="100" t="s">
        <v>22</v>
      </c>
    </row>
    <row r="22" s="100" customFormat="true" ht="15" hidden="true" customHeight="true" outlineLevel="1" collapsed="false">
      <c r="A22" s="30" t="s">
        <v>5</v>
      </c>
      <c r="B22" s="138" t="n">
        <f aca="false">B21+B19</f>
        <v>276</v>
      </c>
      <c r="C22" s="176" t="n">
        <f aca="false">C21+C19</f>
        <v>265</v>
      </c>
      <c r="D22" s="177" t="n">
        <f aca="false">D21+D19</f>
        <v>230</v>
      </c>
      <c r="E22" s="167" t="n">
        <v>70</v>
      </c>
      <c r="H22" s="137"/>
    </row>
    <row r="23" s="100" customFormat="true" ht="15" hidden="true" customHeight="true" outlineLevel="1" collapsed="false">
      <c r="A23" s="34" t="s">
        <v>6</v>
      </c>
      <c r="B23" s="175" t="n">
        <f aca="false">(B22-C22)/C22</f>
        <v>0.0415094339622642</v>
      </c>
      <c r="C23" s="173" t="n">
        <f aca="false">(C22-D22)/D22</f>
        <v>0.152173913043478</v>
      </c>
      <c r="D23" s="178" t="n">
        <f aca="false">(D22-E22)/E22</f>
        <v>2.28571428571429</v>
      </c>
      <c r="E23" s="169" t="e">
        <f aca="false">#REF!</f>
        <v>#REF!</v>
      </c>
      <c r="H23" s="142"/>
    </row>
    <row r="24" s="100" customFormat="true" ht="15" hidden="false" customHeight="true" outlineLevel="0" collapsed="false">
      <c r="A24" s="41" t="s">
        <v>12</v>
      </c>
      <c r="B24" s="111" t="n">
        <v>35</v>
      </c>
      <c r="C24" s="43" t="n">
        <v>37</v>
      </c>
      <c r="D24" s="44" t="n">
        <v>36</v>
      </c>
      <c r="E24" s="170" t="n">
        <v>24</v>
      </c>
      <c r="H24" s="137"/>
    </row>
    <row r="25" s="100" customFormat="true" ht="15" hidden="true" customHeight="true" outlineLevel="1" collapsed="false">
      <c r="A25" s="30" t="s">
        <v>5</v>
      </c>
      <c r="B25" s="138" t="n">
        <f aca="false">B24+B22</f>
        <v>311</v>
      </c>
      <c r="C25" s="176" t="n">
        <f aca="false">C24+C22</f>
        <v>302</v>
      </c>
      <c r="D25" s="177" t="n">
        <f aca="false">D24+D22</f>
        <v>266</v>
      </c>
      <c r="E25" s="167" t="n">
        <v>94</v>
      </c>
      <c r="H25" s="137"/>
    </row>
    <row r="26" s="100" customFormat="true" ht="15" hidden="true" customHeight="true" outlineLevel="1" collapsed="false">
      <c r="A26" s="34" t="s">
        <v>6</v>
      </c>
      <c r="B26" s="175" t="n">
        <f aca="false">(B25-C25)/C25</f>
        <v>0.0298013245033113</v>
      </c>
      <c r="C26" s="173" t="n">
        <f aca="false">(C25-D25)/D25</f>
        <v>0.135338345864662</v>
      </c>
      <c r="D26" s="178" t="n">
        <f aca="false">(D25-E25)/E25</f>
        <v>1.82978723404255</v>
      </c>
      <c r="E26" s="169" t="e">
        <f aca="false">#REF!</f>
        <v>#REF!</v>
      </c>
      <c r="H26" s="142"/>
    </row>
    <row r="27" s="100" customFormat="true" ht="15" hidden="false" customHeight="true" outlineLevel="0" collapsed="false">
      <c r="A27" s="41" t="s">
        <v>13</v>
      </c>
      <c r="B27" s="111" t="n">
        <v>39</v>
      </c>
      <c r="C27" s="43" t="n">
        <v>26</v>
      </c>
      <c r="D27" s="44" t="n">
        <v>47</v>
      </c>
      <c r="E27" s="170" t="n">
        <v>23</v>
      </c>
      <c r="H27" s="137"/>
    </row>
    <row r="28" s="100" customFormat="true" ht="15" hidden="true" customHeight="true" outlineLevel="1" collapsed="false">
      <c r="A28" s="30" t="s">
        <v>5</v>
      </c>
      <c r="B28" s="138" t="n">
        <f aca="false">B27+B25</f>
        <v>350</v>
      </c>
      <c r="C28" s="176" t="n">
        <f aca="false">C27+C25</f>
        <v>328</v>
      </c>
      <c r="D28" s="177" t="n">
        <f aca="false">D27+D25</f>
        <v>313</v>
      </c>
      <c r="E28" s="167" t="n">
        <v>117</v>
      </c>
      <c r="H28" s="137"/>
    </row>
    <row r="29" s="100" customFormat="true" ht="15" hidden="true" customHeight="true" outlineLevel="1" collapsed="false">
      <c r="A29" s="34" t="s">
        <v>6</v>
      </c>
      <c r="B29" s="175" t="n">
        <f aca="false">(B28-C28)/C28</f>
        <v>0.0670731707317073</v>
      </c>
      <c r="C29" s="173" t="n">
        <f aca="false">(C28-D28)/D28</f>
        <v>0.0479233226837061</v>
      </c>
      <c r="D29" s="178" t="n">
        <f aca="false">(D28-E28)/E28</f>
        <v>1.67521367521368</v>
      </c>
      <c r="E29" s="169" t="e">
        <f aca="false">#REF!</f>
        <v>#REF!</v>
      </c>
      <c r="H29" s="142"/>
    </row>
    <row r="30" s="100" customFormat="true" ht="15" hidden="false" customHeight="true" outlineLevel="0" collapsed="false">
      <c r="A30" s="41" t="s">
        <v>14</v>
      </c>
      <c r="B30" s="111" t="n">
        <v>46</v>
      </c>
      <c r="C30" s="43" t="n">
        <v>62</v>
      </c>
      <c r="D30" s="44" t="n">
        <v>56</v>
      </c>
      <c r="E30" s="170" t="n">
        <v>63</v>
      </c>
      <c r="H30" s="137"/>
    </row>
    <row r="31" s="100" customFormat="true" ht="15" hidden="true" customHeight="true" outlineLevel="1" collapsed="false">
      <c r="A31" s="30" t="s">
        <v>5</v>
      </c>
      <c r="B31" s="138" t="n">
        <f aca="false">B30+B28</f>
        <v>396</v>
      </c>
      <c r="C31" s="176" t="n">
        <f aca="false">C30+C28</f>
        <v>390</v>
      </c>
      <c r="D31" s="177" t="n">
        <f aca="false">D30+D28</f>
        <v>369</v>
      </c>
      <c r="E31" s="167" t="n">
        <v>180</v>
      </c>
      <c r="H31" s="137"/>
    </row>
    <row r="32" s="100" customFormat="true" ht="15" hidden="true" customHeight="true" outlineLevel="1" collapsed="false">
      <c r="A32" s="34" t="s">
        <v>6</v>
      </c>
      <c r="B32" s="175" t="n">
        <f aca="false">(B31-C31)/C31</f>
        <v>0.0153846153846154</v>
      </c>
      <c r="C32" s="173" t="n">
        <f aca="false">(C31-D31)/D31</f>
        <v>0.0569105691056911</v>
      </c>
      <c r="D32" s="178" t="n">
        <f aca="false">(D31-E31)/E31</f>
        <v>1.05</v>
      </c>
      <c r="E32" s="169" t="e">
        <f aca="false">#REF!</f>
        <v>#REF!</v>
      </c>
      <c r="H32" s="142"/>
    </row>
    <row r="33" s="100" customFormat="true" ht="15" hidden="false" customHeight="true" outlineLevel="0" collapsed="false">
      <c r="A33" s="41" t="s">
        <v>15</v>
      </c>
      <c r="B33" s="111" t="n">
        <v>42</v>
      </c>
      <c r="C33" s="43" t="n">
        <v>44</v>
      </c>
      <c r="D33" s="44" t="n">
        <v>46</v>
      </c>
      <c r="E33" s="170" t="n">
        <v>52</v>
      </c>
      <c r="H33" s="137"/>
    </row>
    <row r="34" s="100" customFormat="true" ht="15" hidden="true" customHeight="true" outlineLevel="1" collapsed="false">
      <c r="A34" s="30" t="s">
        <v>5</v>
      </c>
      <c r="B34" s="138" t="n">
        <f aca="false">B33+B31</f>
        <v>438</v>
      </c>
      <c r="C34" s="176" t="n">
        <f aca="false">C33+C31</f>
        <v>434</v>
      </c>
      <c r="D34" s="177" t="n">
        <f aca="false">D33+D31</f>
        <v>415</v>
      </c>
      <c r="E34" s="167" t="n">
        <v>232</v>
      </c>
      <c r="H34" s="137"/>
    </row>
    <row r="35" s="100" customFormat="true" ht="15" hidden="true" customHeight="true" outlineLevel="1" collapsed="false">
      <c r="A35" s="34" t="s">
        <v>6</v>
      </c>
      <c r="B35" s="175" t="n">
        <f aca="false">(B34-C34)/C34</f>
        <v>0.00921658986175115</v>
      </c>
      <c r="C35" s="173" t="n">
        <f aca="false">(C34-D34)/D34</f>
        <v>0.0457831325301205</v>
      </c>
      <c r="D35" s="178" t="n">
        <f aca="false">(D34-E34)/E34</f>
        <v>0.788793103448276</v>
      </c>
      <c r="E35" s="169" t="e">
        <f aca="false">#REF!</f>
        <v>#REF!</v>
      </c>
      <c r="H35" s="142"/>
    </row>
    <row r="36" s="100" customFormat="true" ht="14.25" hidden="false" customHeight="true" outlineLevel="0" collapsed="false">
      <c r="A36" s="41" t="s">
        <v>16</v>
      </c>
      <c r="B36" s="111" t="n">
        <v>38</v>
      </c>
      <c r="C36" s="43" t="n">
        <v>52</v>
      </c>
      <c r="D36" s="44" t="n">
        <v>55</v>
      </c>
      <c r="E36" s="170" t="n">
        <v>38</v>
      </c>
      <c r="H36" s="137"/>
    </row>
    <row r="37" s="100" customFormat="true" ht="15" hidden="true" customHeight="true" outlineLevel="1" collapsed="false">
      <c r="A37" s="30" t="s">
        <v>5</v>
      </c>
      <c r="B37" s="138" t="n">
        <f aca="false">B36+B34</f>
        <v>476</v>
      </c>
      <c r="C37" s="176" t="n">
        <f aca="false">C36+C34</f>
        <v>486</v>
      </c>
      <c r="D37" s="177" t="n">
        <f aca="false">D36+D34</f>
        <v>470</v>
      </c>
      <c r="E37" s="167" t="n">
        <v>270</v>
      </c>
      <c r="H37" s="137"/>
    </row>
    <row r="38" s="100" customFormat="true" ht="15" hidden="true" customHeight="true" outlineLevel="1" collapsed="false">
      <c r="A38" s="34" t="s">
        <v>6</v>
      </c>
      <c r="B38" s="179" t="n">
        <f aca="false">(B37-C37)/C37</f>
        <v>-0.0205761316872428</v>
      </c>
      <c r="C38" s="173" t="n">
        <f aca="false">(C37-D37)/D37</f>
        <v>0.0340425531914894</v>
      </c>
      <c r="D38" s="178" t="n">
        <f aca="false">(D37-E37)/E37</f>
        <v>0.740740740740741</v>
      </c>
      <c r="E38" s="169" t="e">
        <f aca="false">#REF!</f>
        <v>#REF!</v>
      </c>
      <c r="H38" s="142"/>
    </row>
    <row r="39" s="100" customFormat="true" ht="15" hidden="false" customHeight="true" outlineLevel="0" collapsed="false">
      <c r="A39" s="41" t="s">
        <v>17</v>
      </c>
      <c r="B39" s="111" t="n">
        <v>36</v>
      </c>
      <c r="C39" s="43" t="n">
        <v>36</v>
      </c>
      <c r="D39" s="44" t="n">
        <v>39</v>
      </c>
      <c r="E39" s="170" t="n">
        <v>38</v>
      </c>
      <c r="H39" s="137"/>
    </row>
    <row r="40" s="100" customFormat="true" ht="15" hidden="true" customHeight="true" outlineLevel="1" collapsed="false">
      <c r="A40" s="30" t="s">
        <v>5</v>
      </c>
      <c r="B40" s="138" t="n">
        <f aca="false">B39+B37</f>
        <v>512</v>
      </c>
      <c r="C40" s="176" t="n">
        <f aca="false">C39+C37</f>
        <v>522</v>
      </c>
      <c r="D40" s="177" t="n">
        <f aca="false">D39+D37</f>
        <v>509</v>
      </c>
      <c r="E40" s="167" t="n">
        <v>308</v>
      </c>
      <c r="H40" s="137"/>
    </row>
    <row r="41" s="100" customFormat="true" ht="15" hidden="true" customHeight="true" outlineLevel="1" collapsed="false">
      <c r="A41" s="34" t="s">
        <v>6</v>
      </c>
      <c r="B41" s="179" t="n">
        <f aca="false">(B40-C40)/C40</f>
        <v>-0.0191570881226054</v>
      </c>
      <c r="C41" s="173" t="n">
        <f aca="false">(C40-D40)/D40</f>
        <v>0.0255402750491159</v>
      </c>
      <c r="D41" s="178" t="n">
        <f aca="false">(D40-E40)/E40</f>
        <v>0.652597402597403</v>
      </c>
      <c r="E41" s="169" t="e">
        <f aca="false">#REF!</f>
        <v>#REF!</v>
      </c>
      <c r="H41" s="142"/>
    </row>
    <row r="42" s="100" customFormat="true" ht="15" hidden="false" customHeight="true" outlineLevel="0" collapsed="false">
      <c r="A42" s="41" t="s">
        <v>18</v>
      </c>
      <c r="B42" s="111" t="n">
        <v>34</v>
      </c>
      <c r="C42" s="43" t="n">
        <v>42</v>
      </c>
      <c r="D42" s="44" t="n">
        <v>49</v>
      </c>
      <c r="E42" s="170" t="n">
        <v>44</v>
      </c>
      <c r="H42" s="137"/>
    </row>
    <row r="43" s="100" customFormat="true" ht="15" hidden="true" customHeight="true" outlineLevel="1" collapsed="false">
      <c r="A43" s="30" t="s">
        <v>5</v>
      </c>
      <c r="B43" s="138" t="n">
        <f aca="false">B42+B40</f>
        <v>546</v>
      </c>
      <c r="C43" s="176" t="n">
        <f aca="false">C42+C40</f>
        <v>564</v>
      </c>
      <c r="D43" s="177" t="n">
        <f aca="false">D42+D40</f>
        <v>558</v>
      </c>
      <c r="E43" s="167" t="n">
        <v>352</v>
      </c>
      <c r="H43" s="137"/>
    </row>
    <row r="44" s="100" customFormat="true" ht="15" hidden="true" customHeight="true" outlineLevel="1" collapsed="false">
      <c r="A44" s="34" t="s">
        <v>6</v>
      </c>
      <c r="B44" s="179" t="n">
        <f aca="false">(B43-C43)/C43</f>
        <v>-0.0319148936170213</v>
      </c>
      <c r="C44" s="173" t="n">
        <f aca="false">(C43-D43)/D43</f>
        <v>0.010752688172043</v>
      </c>
      <c r="D44" s="178" t="n">
        <f aca="false">(D43-E43)/E43</f>
        <v>0.585227272727273</v>
      </c>
      <c r="E44" s="169" t="e">
        <f aca="false">#REF!</f>
        <v>#REF!</v>
      </c>
      <c r="H44" s="142"/>
    </row>
    <row r="45" s="100" customFormat="true" ht="15" hidden="false" customHeight="true" outlineLevel="0" collapsed="false">
      <c r="A45" s="41" t="s">
        <v>25</v>
      </c>
      <c r="B45" s="111" t="n">
        <v>30</v>
      </c>
      <c r="C45" s="43" t="n">
        <v>32</v>
      </c>
      <c r="D45" s="44" t="n">
        <v>21</v>
      </c>
      <c r="E45" s="170" t="n">
        <v>20</v>
      </c>
      <c r="H45" s="137"/>
    </row>
    <row r="46" s="100" customFormat="true" ht="15" hidden="true" customHeight="true" outlineLevel="1" collapsed="false">
      <c r="A46" s="30" t="s">
        <v>5</v>
      </c>
      <c r="B46" s="138" t="n">
        <f aca="false">B45+B43</f>
        <v>576</v>
      </c>
      <c r="C46" s="176" t="n">
        <f aca="false">C45+C43</f>
        <v>596</v>
      </c>
      <c r="D46" s="177" t="n">
        <f aca="false">D45+D43</f>
        <v>579</v>
      </c>
      <c r="E46" s="167" t="n">
        <v>372</v>
      </c>
      <c r="H46" s="137"/>
    </row>
    <row r="47" s="100" customFormat="true" ht="15" hidden="true" customHeight="true" outlineLevel="1" collapsed="false">
      <c r="A47" s="79" t="s">
        <v>6</v>
      </c>
      <c r="B47" s="179" t="n">
        <f aca="false">(B46-C46)/C46</f>
        <v>-0.0335570469798658</v>
      </c>
      <c r="C47" s="173" t="n">
        <f aca="false">(C46-D46)/D46</f>
        <v>0.0293609671848014</v>
      </c>
      <c r="D47" s="178" t="n">
        <f aca="false">(D46-E46)/E46</f>
        <v>0.556451612903226</v>
      </c>
      <c r="E47" s="167" t="e">
        <f aca="false">#REF!</f>
        <v>#REF!</v>
      </c>
      <c r="H47" s="142"/>
    </row>
    <row r="48" s="100" customFormat="true" ht="15" hidden="false" customHeight="true" outlineLevel="0" collapsed="false">
      <c r="A48" s="149" t="s">
        <v>27</v>
      </c>
      <c r="B48" s="180" t="s">
        <v>28</v>
      </c>
      <c r="C48" s="43" t="n">
        <v>4</v>
      </c>
      <c r="D48" s="44" t="n">
        <v>12</v>
      </c>
      <c r="E48" s="181" t="n">
        <v>14</v>
      </c>
      <c r="H48" s="137"/>
    </row>
    <row r="49" s="100" customFormat="true" ht="15" hidden="true" customHeight="true" outlineLevel="1" collapsed="false">
      <c r="A49" s="30" t="s">
        <v>20</v>
      </c>
      <c r="B49" s="152"/>
      <c r="C49" s="182" t="n">
        <f aca="false">C46+C48</f>
        <v>600</v>
      </c>
      <c r="D49" s="182" t="n">
        <f aca="false">D46+D48</f>
        <v>591</v>
      </c>
      <c r="E49" s="167" t="n">
        <v>386</v>
      </c>
      <c r="H49" s="137"/>
    </row>
    <row r="50" s="100" customFormat="true" ht="15" hidden="true" customHeight="true" outlineLevel="1" collapsed="false">
      <c r="A50" s="79" t="s">
        <v>6</v>
      </c>
      <c r="B50" s="152"/>
      <c r="C50" s="183" t="e">
        <f aca="false">IF(OR(#REF!=0,C48=0),"-",(C49-#REF!)/#REF!)</f>
        <v>#REF!</v>
      </c>
      <c r="D50" s="183" t="e">
        <f aca="false">IF(OR(#REF!=0,D48=0),"-",(D49-#REF!)/#REF!)</f>
        <v>#REF!</v>
      </c>
      <c r="E50" s="167" t="e">
        <f aca="false">#REF!</f>
        <v>#REF!</v>
      </c>
      <c r="H50" s="155"/>
    </row>
    <row r="51" s="100" customFormat="true" ht="20.45" hidden="false" customHeight="true" outlineLevel="0" collapsed="false">
      <c r="A51" s="156" t="s">
        <v>21</v>
      </c>
      <c r="B51" s="157" t="n">
        <f aca="false">B6+B9+B12+B15+B18+B21+B24+B27+B30+B33+B36+B39+B42+B45+B48</f>
        <v>595</v>
      </c>
      <c r="C51" s="157" t="n">
        <f aca="false">C6+C9+C12+C15+C18+C21+C24+C27+C30+C33+C36+C39+C42+C45+C48</f>
        <v>600</v>
      </c>
      <c r="D51" s="157" t="n">
        <f aca="false">D6+D9+D12+D15+D18+D21+D24+D27+D30+D33+D36+D39+D42+D45+D48</f>
        <v>591</v>
      </c>
      <c r="E51" s="157" t="n">
        <f aca="false">E6+E9+E12+E15+E18+E21+E24+E27+E30+E33+E36+E39+E42+E45+E48</f>
        <v>386</v>
      </c>
      <c r="H51" s="158"/>
    </row>
    <row r="52" s="4" customFormat="true" ht="20.45" hidden="false" customHeight="true" outlineLevel="1" collapsed="false">
      <c r="A52" s="86" t="s">
        <v>6</v>
      </c>
      <c r="B52" s="87" t="n">
        <f aca="false">IF(B48&lt;&gt;"",(B51-C51)/C51,"")</f>
        <v>-0.00833333333333333</v>
      </c>
      <c r="C52" s="89" t="n">
        <f aca="false">(C51-D51)/D51</f>
        <v>0.0152284263959391</v>
      </c>
      <c r="D52" s="89" t="n">
        <f aca="false">(D51-E51)/E51</f>
        <v>0.531088082901554</v>
      </c>
      <c r="E52" s="184"/>
      <c r="H52" s="161"/>
    </row>
    <row r="53" customFormat="false" ht="14.25" hidden="false" customHeight="true" outlineLevel="0" collapsed="false">
      <c r="J53" s="91"/>
      <c r="K53" s="91"/>
      <c r="R53" s="4"/>
    </row>
    <row r="54" customFormat="false" ht="15" hidden="false" customHeight="false" outlineLevel="0" collapsed="false">
      <c r="A54" s="4" t="s">
        <v>22</v>
      </c>
      <c r="J54" s="91"/>
      <c r="K54" s="91"/>
      <c r="R54" s="4"/>
    </row>
    <row r="55" customFormat="false" ht="15" hidden="false" customHeight="false" outlineLevel="0" collapsed="false">
      <c r="J55" s="91"/>
      <c r="K55" s="91"/>
      <c r="R55" s="4"/>
    </row>
    <row r="56" customFormat="false" ht="15" hidden="false" customHeight="false" outlineLevel="0" collapsed="false">
      <c r="J56" s="91"/>
      <c r="K56" s="91"/>
      <c r="R56" s="4"/>
    </row>
    <row r="57" customFormat="false" ht="15" hidden="false" customHeight="false" outlineLevel="0" collapsed="false">
      <c r="J57" s="91"/>
      <c r="K57" s="91"/>
      <c r="R57" s="4"/>
    </row>
    <row r="58" customFormat="false" ht="15" hidden="false" customHeight="false" outlineLevel="0" collapsed="false">
      <c r="J58" s="91"/>
      <c r="K58" s="91"/>
      <c r="R58" s="4"/>
    </row>
    <row r="59" customFormat="false" ht="15" hidden="false" customHeight="false" outlineLevel="0" collapsed="false">
      <c r="J59" s="91"/>
      <c r="K59" s="91"/>
      <c r="R59" s="4"/>
    </row>
    <row r="60" customFormat="false" ht="15" hidden="false" customHeight="false" outlineLevel="0" collapsed="false">
      <c r="J60" s="91"/>
      <c r="K60" s="91"/>
      <c r="R60" s="4"/>
    </row>
    <row r="61" customFormat="false" ht="15" hidden="false" customHeight="false" outlineLevel="0" collapsed="false">
      <c r="J61" s="91"/>
      <c r="K61" s="91"/>
      <c r="R61" s="4"/>
    </row>
    <row r="62" customFormat="false" ht="15" hidden="false" customHeight="false" outlineLevel="0" collapsed="false">
      <c r="J62" s="91"/>
      <c r="K62" s="91"/>
      <c r="R62" s="4"/>
    </row>
    <row r="63" customFormat="false" ht="15" hidden="false" customHeight="false" outlineLevel="0" collapsed="false">
      <c r="J63" s="91"/>
      <c r="K63" s="91"/>
      <c r="R63" s="4"/>
    </row>
    <row r="64" customFormat="false" ht="15" hidden="false" customHeight="false" outlineLevel="0" collapsed="false">
      <c r="J64" s="91"/>
      <c r="K64" s="91"/>
      <c r="R64" s="4"/>
    </row>
    <row r="65" customFormat="false" ht="15" hidden="false" customHeight="false" outlineLevel="0" collapsed="false">
      <c r="J65" s="91"/>
      <c r="K65" s="91"/>
      <c r="R65" s="4"/>
    </row>
    <row r="66" customFormat="false" ht="15" hidden="false" customHeight="false" outlineLevel="0" collapsed="false">
      <c r="J66" s="91"/>
      <c r="K66" s="91"/>
      <c r="R66" s="4"/>
    </row>
    <row r="67" customFormat="false" ht="15" hidden="false" customHeight="false" outlineLevel="0" collapsed="false">
      <c r="J67" s="91"/>
      <c r="K67" s="91"/>
      <c r="R67" s="4"/>
    </row>
    <row r="68" customFormat="false" ht="15" hidden="false" customHeight="false" outlineLevel="0" collapsed="false">
      <c r="P68" s="4" t="n">
        <v>74</v>
      </c>
      <c r="R68" s="4"/>
    </row>
    <row r="69" customFormat="false" ht="15" hidden="false" customHeight="false" outlineLevel="0" collapsed="false">
      <c r="J69" s="91"/>
      <c r="K69" s="91"/>
      <c r="R69" s="4"/>
    </row>
  </sheetData>
  <mergeCells count="1">
    <mergeCell ref="A1:Q1"/>
  </mergeCells>
  <conditionalFormatting sqref="B51:E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{46BE46B8-38D6-4E26-9B2C-1CC956106DCF}</x14:id>
        </ext>
      </extLst>
    </cfRule>
  </conditionalFormatting>
  <conditionalFormatting sqref="C7:D7 H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{A036D322-8EA8-45F4-AA00-A11EE08B1CBC}</x14:id>
        </ext>
      </extLst>
    </cfRule>
  </conditionalFormatting>
  <conditionalFormatting sqref="C13:D13 H13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{46D7849B-8A20-4432-9E56-B470445619C5}</x14:id>
        </ext>
      </extLst>
    </cfRule>
  </conditionalFormatting>
  <conditionalFormatting sqref="C49:D49 H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{1D641B68-B864-4D5C-8375-9C2059129029}</x14:id>
        </ext>
      </extLst>
    </cfRule>
  </conditionalFormatting>
  <conditionalFormatting sqref="D10 H10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{703372A5-E5B2-4496-863F-BEF6BE14BECA}</x14:id>
        </ext>
      </extLst>
    </cfRule>
  </conditionalFormatting>
  <conditionalFormatting sqref="H16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{38AE3255-3518-434C-94F2-6535FECB9022}</x14:id>
        </ext>
      </extLst>
    </cfRule>
  </conditionalFormatting>
  <conditionalFormatting sqref="H19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{34E362C9-C7DF-4BBB-A639-E83E25876385}</x14:id>
        </ext>
      </extLst>
    </cfRule>
  </conditionalFormatting>
  <conditionalFormatting sqref="H22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{3A57913A-5361-48EA-9BF3-BC4534E23CED}</x14:id>
        </ext>
      </extLst>
    </cfRule>
  </conditionalFormatting>
  <conditionalFormatting sqref="H25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{DB4963E1-5A8D-4EA7-A2F0-DB4EEFC38F42}</x14:id>
        </ext>
      </extLst>
    </cfRule>
  </conditionalFormatting>
  <conditionalFormatting sqref="H28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{F2604C65-9A97-4E44-962D-575D7A602DE7}</x14:id>
        </ext>
      </extLst>
    </cfRule>
  </conditionalFormatting>
  <conditionalFormatting sqref="H31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{4F542CF4-6E10-40DC-9B5F-93CA9A831B1F}</x14:id>
        </ext>
      </extLst>
    </cfRule>
  </conditionalFormatting>
  <conditionalFormatting sqref="H34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{722A60F0-F353-4E7C-B3D1-9CF1AE4DC2DC}</x14:id>
        </ext>
      </extLst>
    </cfRule>
  </conditionalFormatting>
  <conditionalFormatting sqref="H37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{C4AB6BC5-DA6D-4010-8362-AFD63ED7C847}</x14:id>
        </ext>
      </extLst>
    </cfRule>
  </conditionalFormatting>
  <conditionalFormatting sqref="H40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{A0BAC059-E7B4-4249-A587-91C825D120F1}</x14:id>
        </ext>
      </extLst>
    </cfRule>
  </conditionalFormatting>
  <conditionalFormatting sqref="H43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{188670BB-F4A8-47BA-9E23-1160ECD9A369}</x14:id>
        </ext>
      </extLst>
    </cfRule>
  </conditionalFormatting>
  <conditionalFormatting sqref="H46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{541476C3-9F55-45A4-8916-E7805846C992}</x14:id>
        </ext>
      </extLst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BE46B8-38D6-4E26-9B2C-1CC956106DC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B51:E51</xm:sqref>
        </x14:conditionalFormatting>
        <x14:conditionalFormatting xmlns:xm="http://schemas.microsoft.com/office/excel/2006/main">
          <x14:cfRule type="dataBar" id="{A036D322-8EA8-45F4-AA00-A11EE08B1CB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C7:D7 H7</xm:sqref>
        </x14:conditionalFormatting>
        <x14:conditionalFormatting xmlns:xm="http://schemas.microsoft.com/office/excel/2006/main">
          <x14:cfRule type="dataBar" id="{46D7849B-8A20-4432-9E56-B470445619C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C13:D13 H13</xm:sqref>
        </x14:conditionalFormatting>
        <x14:conditionalFormatting xmlns:xm="http://schemas.microsoft.com/office/excel/2006/main">
          <x14:cfRule type="dataBar" id="{1D641B68-B864-4D5C-8375-9C205912902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 H49</xm:sqref>
        </x14:conditionalFormatting>
        <x14:conditionalFormatting xmlns:xm="http://schemas.microsoft.com/office/excel/2006/main">
          <x14:cfRule type="dataBar" id="{703372A5-E5B2-4496-863F-BEF6BE14BEC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D10 H10</xm:sqref>
        </x14:conditionalFormatting>
        <x14:conditionalFormatting xmlns:xm="http://schemas.microsoft.com/office/excel/2006/main">
          <x14:cfRule type="dataBar" id="{38AE3255-3518-434C-94F2-6535FECB902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H16</xm:sqref>
        </x14:conditionalFormatting>
        <x14:conditionalFormatting xmlns:xm="http://schemas.microsoft.com/office/excel/2006/main">
          <x14:cfRule type="dataBar" id="{34E362C9-C7DF-4BBB-A639-E83E2587638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H19</xm:sqref>
        </x14:conditionalFormatting>
        <x14:conditionalFormatting xmlns:xm="http://schemas.microsoft.com/office/excel/2006/main">
          <x14:cfRule type="dataBar" id="{3A57913A-5361-48EA-9BF3-BC4534E23CE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H22</xm:sqref>
        </x14:conditionalFormatting>
        <x14:conditionalFormatting xmlns:xm="http://schemas.microsoft.com/office/excel/2006/main">
          <x14:cfRule type="dataBar" id="{DB4963E1-5A8D-4EA7-A2F0-DB4EEFC38F4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F2604C65-9A97-4E44-962D-575D7A602DE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H28</xm:sqref>
        </x14:conditionalFormatting>
        <x14:conditionalFormatting xmlns:xm="http://schemas.microsoft.com/office/excel/2006/main">
          <x14:cfRule type="dataBar" id="{4F542CF4-6E10-40DC-9B5F-93CA9A831B1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722A60F0-F353-4E7C-B3D1-9CF1AE4DC2D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H34</xm:sqref>
        </x14:conditionalFormatting>
        <x14:conditionalFormatting xmlns:xm="http://schemas.microsoft.com/office/excel/2006/main">
          <x14:cfRule type="dataBar" id="{C4AB6BC5-DA6D-4010-8362-AFD63ED7C84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H37</xm:sqref>
        </x14:conditionalFormatting>
        <x14:conditionalFormatting xmlns:xm="http://schemas.microsoft.com/office/excel/2006/main">
          <x14:cfRule type="dataBar" id="{A0BAC059-E7B4-4249-A587-91C825D120F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H40</xm:sqref>
        </x14:conditionalFormatting>
        <x14:conditionalFormatting xmlns:xm="http://schemas.microsoft.com/office/excel/2006/main">
          <x14:cfRule type="dataBar" id="{188670BB-F4A8-47BA-9E23-1160ECD9A36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H43</xm:sqref>
        </x14:conditionalFormatting>
        <x14:conditionalFormatting xmlns:xm="http://schemas.microsoft.com/office/excel/2006/main">
          <x14:cfRule type="dataBar" id="{541476C3-9F55-45A4-8916-E7805846C99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6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B54" activeCellId="0" sqref="B54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7" min="2" style="4" width="11.71"/>
    <col collapsed="false" customWidth="true" hidden="false" outlineLevel="0" max="8" min="8" style="4" width="14.03"/>
    <col collapsed="false" customWidth="true" hidden="false" outlineLevel="0" max="13" min="9" style="4" width="11.71"/>
    <col collapsed="false" customWidth="true" hidden="false" outlineLevel="0" max="14" min="14" style="4" width="13.06"/>
    <col collapsed="false" customWidth="true" hidden="false" outlineLevel="0" max="15" min="15" style="4" width="13.19"/>
    <col collapsed="false" customWidth="true" hidden="false" outlineLevel="0" max="22" min="16" style="4" width="11.71"/>
    <col collapsed="false" customWidth="false" hidden="false" outlineLevel="0" max="26" min="23" style="4" width="11.42"/>
    <col collapsed="false" customWidth="true" hidden="false" outlineLevel="0" max="27" min="27" style="91" width="13.14"/>
    <col collapsed="false" customWidth="false" hidden="false" outlineLevel="0" max="1024" min="28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</row>
    <row r="3" customFormat="false" ht="30" hidden="false" customHeight="true" outlineLevel="0" collapsed="false">
      <c r="A3" s="5" t="s">
        <v>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185" t="n">
        <v>2024</v>
      </c>
      <c r="C5" s="18" t="n">
        <v>2023</v>
      </c>
      <c r="D5" s="11" t="n">
        <v>2022</v>
      </c>
      <c r="E5" s="11" t="n">
        <v>2021</v>
      </c>
      <c r="F5" s="11" t="n">
        <v>2019</v>
      </c>
      <c r="G5" s="12" t="n">
        <v>2018</v>
      </c>
      <c r="H5" s="186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</row>
    <row r="6" s="100" customFormat="true" ht="15" hidden="false" customHeight="true" outlineLevel="0" collapsed="false">
      <c r="A6" s="20" t="s">
        <v>3</v>
      </c>
      <c r="B6" s="21" t="n">
        <v>5</v>
      </c>
      <c r="C6" s="136" t="n">
        <v>10</v>
      </c>
      <c r="D6" s="136" t="n">
        <v>11</v>
      </c>
      <c r="E6" s="136" t="n">
        <v>0</v>
      </c>
      <c r="F6" s="136" t="n">
        <v>7</v>
      </c>
      <c r="G6" s="26" t="n">
        <v>9</v>
      </c>
      <c r="H6" s="187" t="n">
        <v>6</v>
      </c>
      <c r="I6" s="21" t="n">
        <v>6</v>
      </c>
      <c r="J6" s="21" t="n">
        <v>11</v>
      </c>
      <c r="K6" s="26" t="n">
        <v>3</v>
      </c>
      <c r="L6" s="27" t="n">
        <v>5</v>
      </c>
      <c r="M6" s="28" t="n">
        <v>13</v>
      </c>
      <c r="N6" s="98" t="n">
        <v>13</v>
      </c>
      <c r="O6" s="99" t="n">
        <v>7</v>
      </c>
    </row>
    <row r="7" s="100" customFormat="true" ht="15" hidden="true" customHeight="true" outlineLevel="1" collapsed="false">
      <c r="A7" s="30" t="s">
        <v>5</v>
      </c>
      <c r="B7" s="188" t="n">
        <f aca="false">B6</f>
        <v>5</v>
      </c>
      <c r="C7" s="139" t="n">
        <f aca="false">C6</f>
        <v>10</v>
      </c>
      <c r="D7" s="139" t="n">
        <f aca="false">D6</f>
        <v>11</v>
      </c>
      <c r="E7" s="165" t="n">
        <v>0</v>
      </c>
      <c r="F7" s="165" t="n">
        <f aca="false">F6</f>
        <v>7</v>
      </c>
      <c r="G7" s="182" t="n">
        <f aca="false">G6</f>
        <v>9</v>
      </c>
      <c r="H7" s="182" t="n">
        <f aca="false">V4+H6</f>
        <v>6</v>
      </c>
      <c r="I7" s="31" t="n">
        <f aca="false">U4+I6</f>
        <v>6</v>
      </c>
      <c r="J7" s="31" t="n">
        <f aca="false">T4+J6</f>
        <v>11</v>
      </c>
      <c r="K7" s="31" t="n">
        <f aca="false">S4+K6</f>
        <v>3</v>
      </c>
      <c r="L7" s="31" t="n">
        <f aca="false">R4+L6</f>
        <v>5</v>
      </c>
      <c r="M7" s="31" t="n">
        <f aca="false">Q4+M6</f>
        <v>13</v>
      </c>
      <c r="N7" s="31" t="n">
        <f aca="false">P4+N6</f>
        <v>13</v>
      </c>
      <c r="O7" s="31" t="n">
        <f aca="false">O4+O6</f>
        <v>7</v>
      </c>
    </row>
    <row r="8" s="100" customFormat="true" ht="15" hidden="true" customHeight="true" outlineLevel="1" collapsed="false">
      <c r="A8" s="34" t="s">
        <v>6</v>
      </c>
      <c r="B8" s="189" t="n">
        <f aca="false">(B7-C7)/C7</f>
        <v>-0.5</v>
      </c>
      <c r="C8" s="190" t="n">
        <f aca="false">(C7-D7)/D7</f>
        <v>-0.0909090909090909</v>
      </c>
      <c r="D8" s="191"/>
      <c r="E8" s="192" t="s">
        <v>7</v>
      </c>
      <c r="F8" s="192" t="n">
        <f aca="false">IF(OR(H6=0,F6=0),"-",(F7-H7)/H7)</f>
        <v>0.166666666666667</v>
      </c>
      <c r="G8" s="193" t="n">
        <f aca="false">IF(OR(H6=0,G6=0),"-",(G7-H7)/H7)</f>
        <v>0.5</v>
      </c>
      <c r="H8" s="193" t="n">
        <f aca="false">IF(OR(I6=0,H6=0),"-",(H7-I7)/I7)</f>
        <v>0</v>
      </c>
      <c r="I8" s="40" t="n">
        <f aca="false">IF(OR(J6=0,I6=0),"-",(I7-J7)/J7)</f>
        <v>-0.454545454545455</v>
      </c>
      <c r="J8" s="40" t="n">
        <f aca="false">IF(OR(K6=0,J6=0),"-",(J7-K7)/K7)</f>
        <v>2.66666666666667</v>
      </c>
      <c r="K8" s="40" t="n">
        <f aca="false">IF(OR(L6=0,K6=0),"-",(K7-L7)/L7)</f>
        <v>-0.4</v>
      </c>
      <c r="L8" s="40" t="n">
        <f aca="false">IF(OR(M6=0,L6=0),"-",(L7-M7)/M7)</f>
        <v>-0.615384615384615</v>
      </c>
      <c r="M8" s="40" t="n">
        <f aca="false">IF(OR(N6=0,M6=0),"-",(M7-N7)/N7)</f>
        <v>0</v>
      </c>
      <c r="N8" s="40" t="n">
        <f aca="false">IF(OR(O6=0,N6=0),"-",(N7-O7)/O7)</f>
        <v>0.857142857142857</v>
      </c>
      <c r="O8" s="40"/>
    </row>
    <row r="9" s="100" customFormat="true" ht="15" hidden="false" customHeight="true" outlineLevel="0" collapsed="false">
      <c r="A9" s="41" t="s">
        <v>4</v>
      </c>
      <c r="B9" s="42" t="n">
        <v>15</v>
      </c>
      <c r="C9" s="136" t="n">
        <v>17</v>
      </c>
      <c r="D9" s="43" t="n">
        <v>10</v>
      </c>
      <c r="E9" s="43" t="n">
        <v>0</v>
      </c>
      <c r="F9" s="43" t="n">
        <v>18</v>
      </c>
      <c r="G9" s="45" t="n">
        <v>17</v>
      </c>
      <c r="H9" s="46" t="n">
        <v>13</v>
      </c>
      <c r="I9" s="42" t="n">
        <v>28</v>
      </c>
      <c r="J9" s="42" t="n">
        <v>10</v>
      </c>
      <c r="K9" s="45" t="n">
        <v>21</v>
      </c>
      <c r="L9" s="47" t="n">
        <v>15</v>
      </c>
      <c r="M9" s="48" t="n">
        <v>23</v>
      </c>
      <c r="N9" s="110" t="n">
        <v>29</v>
      </c>
      <c r="O9" s="44" t="n">
        <v>16</v>
      </c>
    </row>
    <row r="10" s="100" customFormat="true" ht="15" hidden="true" customHeight="true" outlineLevel="1" collapsed="false">
      <c r="A10" s="101" t="s">
        <v>5</v>
      </c>
      <c r="B10" s="194" t="n">
        <f aca="false">B7+B9</f>
        <v>20</v>
      </c>
      <c r="C10" s="195" t="n">
        <f aca="false">C7+C9</f>
        <v>27</v>
      </c>
      <c r="D10" s="195" t="n">
        <f aca="false">D7+D9</f>
        <v>21</v>
      </c>
      <c r="E10" s="196" t="n">
        <v>0</v>
      </c>
      <c r="F10" s="165" t="n">
        <f aca="false">F7+F9</f>
        <v>25</v>
      </c>
      <c r="G10" s="182" t="n">
        <f aca="false">G7+G9</f>
        <v>26</v>
      </c>
      <c r="H10" s="182" t="n">
        <f aca="false">H7+H9</f>
        <v>19</v>
      </c>
      <c r="I10" s="31" t="n">
        <f aca="false">I7+I9</f>
        <v>34</v>
      </c>
      <c r="J10" s="31" t="n">
        <f aca="false">J7+J9</f>
        <v>21</v>
      </c>
      <c r="K10" s="31" t="n">
        <f aca="false">K7+K9</f>
        <v>24</v>
      </c>
      <c r="L10" s="31" t="n">
        <f aca="false">L7+L9</f>
        <v>20</v>
      </c>
      <c r="M10" s="31" t="n">
        <f aca="false">M7+M9</f>
        <v>36</v>
      </c>
      <c r="N10" s="31" t="n">
        <f aca="false">N7+N9</f>
        <v>42</v>
      </c>
      <c r="O10" s="31" t="n">
        <f aca="false">O7+O9</f>
        <v>23</v>
      </c>
    </row>
    <row r="11" s="100" customFormat="true" ht="15" hidden="true" customHeight="true" outlineLevel="1" collapsed="false">
      <c r="A11" s="106" t="s">
        <v>6</v>
      </c>
      <c r="B11" s="189" t="n">
        <f aca="false">(B10-C10)/C10</f>
        <v>-0.259259259259259</v>
      </c>
      <c r="C11" s="190" t="n">
        <f aca="false">(C10-D10)/D10</f>
        <v>0.285714285714286</v>
      </c>
      <c r="D11" s="197"/>
      <c r="E11" s="192" t="s">
        <v>7</v>
      </c>
      <c r="F11" s="192" t="n">
        <f aca="false">IF(OR(H9=0,F9=0),"-",(F10-H10)/H10)</f>
        <v>0.31578947368421</v>
      </c>
      <c r="G11" s="193" t="n">
        <f aca="false">IF(OR(H9=0,G9=0),"-",(G10-H10)/H10)</f>
        <v>0.368421052631579</v>
      </c>
      <c r="H11" s="193" t="n">
        <f aca="false">IF(OR(I9=0,H9=0),"-",(H10-I10)/I10)</f>
        <v>-0.441176470588235</v>
      </c>
      <c r="I11" s="40" t="n">
        <f aca="false">IF(OR(J9=0,I9=0),"-",(I10-J10)/J10)</f>
        <v>0.619047619047619</v>
      </c>
      <c r="J11" s="40" t="n">
        <f aca="false">IF(OR(K9=0,J9=0),"-",(J10-K10)/K10)</f>
        <v>-0.125</v>
      </c>
      <c r="K11" s="40" t="n">
        <f aca="false">IF(OR(L9=0,K9=0),"-",(K10-L10)/L10)</f>
        <v>0.2</v>
      </c>
      <c r="L11" s="40" t="n">
        <f aca="false">IF(OR(M9=0,L9=0),"-",(L10-M10)/M10)</f>
        <v>-0.444444444444444</v>
      </c>
      <c r="M11" s="40" t="n">
        <f aca="false">IF(OR(N9=0,M9=0),"-",(M10-N10)/N10)</f>
        <v>-0.142857142857143</v>
      </c>
      <c r="N11" s="40" t="n">
        <f aca="false">IF(OR(O9=0,N9=0),"-",(N10-O10)/O10)</f>
        <v>0.826086956521739</v>
      </c>
      <c r="O11" s="40"/>
    </row>
    <row r="12" s="100" customFormat="true" ht="15" hidden="false" customHeight="true" outlineLevel="0" collapsed="false">
      <c r="A12" s="41" t="s">
        <v>8</v>
      </c>
      <c r="B12" s="21" t="n">
        <v>37</v>
      </c>
      <c r="C12" s="136" t="n">
        <v>39</v>
      </c>
      <c r="D12" s="43" t="n">
        <v>42</v>
      </c>
      <c r="E12" s="43" t="n">
        <v>0</v>
      </c>
      <c r="F12" s="43" t="n">
        <v>32</v>
      </c>
      <c r="G12" s="45" t="n">
        <v>22</v>
      </c>
      <c r="H12" s="46" t="n">
        <v>43</v>
      </c>
      <c r="I12" s="42" t="n">
        <v>29</v>
      </c>
      <c r="J12" s="42" t="n">
        <v>34</v>
      </c>
      <c r="K12" s="45" t="n">
        <v>30</v>
      </c>
      <c r="L12" s="47" t="n">
        <v>35</v>
      </c>
      <c r="M12" s="48" t="n">
        <v>48</v>
      </c>
      <c r="N12" s="110" t="n">
        <v>35</v>
      </c>
      <c r="O12" s="44" t="n">
        <v>39</v>
      </c>
    </row>
    <row r="13" s="100" customFormat="true" ht="15" hidden="true" customHeight="true" outlineLevel="1" collapsed="false">
      <c r="A13" s="30" t="s">
        <v>5</v>
      </c>
      <c r="B13" s="194" t="n">
        <f aca="false">B10+B12</f>
        <v>57</v>
      </c>
      <c r="C13" s="195" t="n">
        <f aca="false">C10+C12</f>
        <v>66</v>
      </c>
      <c r="D13" s="195" t="n">
        <f aca="false">D10+D12</f>
        <v>63</v>
      </c>
      <c r="E13" s="198" t="n">
        <v>0</v>
      </c>
      <c r="F13" s="198" t="n">
        <f aca="false">F10+F12</f>
        <v>57</v>
      </c>
      <c r="G13" s="182" t="n">
        <f aca="false">G10+G12</f>
        <v>48</v>
      </c>
      <c r="H13" s="182" t="n">
        <f aca="false">H10+H12</f>
        <v>62</v>
      </c>
      <c r="I13" s="31" t="n">
        <f aca="false">I10+I12</f>
        <v>63</v>
      </c>
      <c r="J13" s="31" t="n">
        <f aca="false">J10+J12</f>
        <v>55</v>
      </c>
      <c r="K13" s="31" t="n">
        <f aca="false">K10+K12</f>
        <v>54</v>
      </c>
      <c r="L13" s="31" t="n">
        <f aca="false">L10+L12</f>
        <v>55</v>
      </c>
      <c r="M13" s="31" t="n">
        <f aca="false">M10+M12</f>
        <v>84</v>
      </c>
      <c r="N13" s="31" t="n">
        <f aca="false">N10+N12</f>
        <v>77</v>
      </c>
      <c r="O13" s="31" t="n">
        <f aca="false">O10+O12</f>
        <v>62</v>
      </c>
    </row>
    <row r="14" s="100" customFormat="true" ht="15" hidden="true" customHeight="true" outlineLevel="1" collapsed="false">
      <c r="A14" s="34" t="s">
        <v>6</v>
      </c>
      <c r="B14" s="189" t="n">
        <f aca="false">(B13-C13)/C13</f>
        <v>-0.136363636363636</v>
      </c>
      <c r="C14" s="190" t="n">
        <f aca="false">(C13-D13)/D13</f>
        <v>0.0476190476190476</v>
      </c>
      <c r="D14" s="197"/>
      <c r="E14" s="192" t="s">
        <v>7</v>
      </c>
      <c r="F14" s="192" t="n">
        <f aca="false">IF(OR(H12=0,F12=0),"-",(F13-H13)/H13)</f>
        <v>-0.0806451612903226</v>
      </c>
      <c r="G14" s="193" t="n">
        <f aca="false">IF(OR(H12=0,G12=0),"-",(G13-H13)/H13)</f>
        <v>-0.225806451612903</v>
      </c>
      <c r="H14" s="193" t="n">
        <f aca="false">IF(OR(I12=0,H12=0),"-",(H13-I13)/I13)</f>
        <v>-0.0158730158730159</v>
      </c>
      <c r="I14" s="40" t="n">
        <f aca="false">IF(OR(J12=0,I12=0),"-",(I13-J13)/J13)</f>
        <v>0.145454545454545</v>
      </c>
      <c r="J14" s="40" t="n">
        <f aca="false">IF(OR(K12=0,J12=0),"-",(J13-K13)/K13)</f>
        <v>0.0185185185185185</v>
      </c>
      <c r="K14" s="40" t="n">
        <f aca="false">IF(OR(L12=0,K12=0),"-",(K13-L13)/L13)</f>
        <v>-0.0181818181818182</v>
      </c>
      <c r="L14" s="40" t="n">
        <f aca="false">IF(OR(M12=0,L12=0),"-",(L13-M13)/M13)</f>
        <v>-0.345238095238095</v>
      </c>
      <c r="M14" s="40" t="n">
        <f aca="false">IF(OR(N12=0,M12=0),"-",(M13-N13)/N13)</f>
        <v>0.0909090909090909</v>
      </c>
      <c r="N14" s="40" t="n">
        <f aca="false">IF(OR(O12=0,N12=0),"-",(N13-O13)/O13)</f>
        <v>0.241935483870968</v>
      </c>
      <c r="O14" s="40"/>
    </row>
    <row r="15" s="100" customFormat="true" ht="15" hidden="false" customHeight="true" outlineLevel="0" collapsed="false">
      <c r="A15" s="41" t="s">
        <v>9</v>
      </c>
      <c r="B15" s="42" t="n">
        <v>51</v>
      </c>
      <c r="C15" s="43" t="n">
        <v>40</v>
      </c>
      <c r="D15" s="43" t="n">
        <v>38</v>
      </c>
      <c r="E15" s="43" t="n">
        <v>7</v>
      </c>
      <c r="F15" s="43" t="n">
        <v>50</v>
      </c>
      <c r="G15" s="45" t="n">
        <v>50</v>
      </c>
      <c r="H15" s="46" t="n">
        <v>29</v>
      </c>
      <c r="I15" s="42" t="n">
        <v>54</v>
      </c>
      <c r="J15" s="42" t="n">
        <v>68</v>
      </c>
      <c r="K15" s="45" t="n">
        <v>48</v>
      </c>
      <c r="L15" s="47" t="n">
        <v>50</v>
      </c>
      <c r="M15" s="48" t="n">
        <v>56</v>
      </c>
      <c r="N15" s="110" t="n">
        <v>45</v>
      </c>
      <c r="O15" s="44" t="n">
        <v>62</v>
      </c>
    </row>
    <row r="16" s="100" customFormat="true" ht="15" hidden="true" customHeight="true" outlineLevel="1" collapsed="false">
      <c r="A16" s="30" t="s">
        <v>5</v>
      </c>
      <c r="B16" s="194" t="n">
        <f aca="false">B13+B15</f>
        <v>108</v>
      </c>
      <c r="C16" s="195" t="n">
        <f aca="false">C13+C15</f>
        <v>106</v>
      </c>
      <c r="D16" s="195" t="n">
        <f aca="false">D13+D15</f>
        <v>101</v>
      </c>
      <c r="E16" s="198" t="n">
        <v>7</v>
      </c>
      <c r="F16" s="198" t="n">
        <f aca="false">F13+F15</f>
        <v>107</v>
      </c>
      <c r="G16" s="182" t="n">
        <f aca="false">G13+G15</f>
        <v>98</v>
      </c>
      <c r="H16" s="182" t="n">
        <f aca="false">H13+H15</f>
        <v>91</v>
      </c>
      <c r="I16" s="31" t="n">
        <f aca="false">I13+I15</f>
        <v>117</v>
      </c>
      <c r="J16" s="31" t="n">
        <f aca="false">J13+J15</f>
        <v>123</v>
      </c>
      <c r="K16" s="31" t="n">
        <f aca="false">K13+K15</f>
        <v>102</v>
      </c>
      <c r="L16" s="31" t="n">
        <f aca="false">L13+L15</f>
        <v>105</v>
      </c>
      <c r="M16" s="31" t="n">
        <f aca="false">M13+M15</f>
        <v>140</v>
      </c>
      <c r="N16" s="31" t="n">
        <f aca="false">N13+N15</f>
        <v>122</v>
      </c>
      <c r="O16" s="31" t="n">
        <f aca="false">O13+O15</f>
        <v>124</v>
      </c>
    </row>
    <row r="17" s="100" customFormat="true" ht="15" hidden="true" customHeight="true" outlineLevel="1" collapsed="false">
      <c r="A17" s="34" t="s">
        <v>6</v>
      </c>
      <c r="B17" s="189" t="n">
        <f aca="false">(B16-C16)/C16</f>
        <v>0.0188679245283019</v>
      </c>
      <c r="C17" s="190" t="n">
        <f aca="false">(C16-D16)/D16</f>
        <v>0.0495049504950495</v>
      </c>
      <c r="D17" s="192"/>
      <c r="E17" s="192" t="n">
        <v>-0.928571428571429</v>
      </c>
      <c r="F17" s="192" t="n">
        <f aca="false">IF(OR(H15=0,F15=0),"-",(F16-H16)/H16)</f>
        <v>0.175824175824176</v>
      </c>
      <c r="G17" s="193" t="n">
        <f aca="false">IF(OR(H15=0,G15=0),"-",(G16-H16)/H16)</f>
        <v>0.0769230769230769</v>
      </c>
      <c r="H17" s="193" t="n">
        <f aca="false">IF(OR(I15=0,H15=0),"-",(H16-I16)/I16)</f>
        <v>-0.222222222222222</v>
      </c>
      <c r="I17" s="40" t="n">
        <f aca="false">IF(OR(J15=0,I15=0),"-",(I16-J16)/J16)</f>
        <v>-0.0487804878048781</v>
      </c>
      <c r="J17" s="40" t="n">
        <f aca="false">IF(OR(K15=0,J15=0),"-",(J16-K16)/K16)</f>
        <v>0.205882352941176</v>
      </c>
      <c r="K17" s="40" t="n">
        <f aca="false">IF(OR(L15=0,K15=0),"-",(K16-L16)/L16)</f>
        <v>-0.0285714285714286</v>
      </c>
      <c r="L17" s="40" t="n">
        <f aca="false">IF(OR(M15=0,L15=0),"-",(L16-M16)/M16)</f>
        <v>-0.25</v>
      </c>
      <c r="M17" s="40" t="n">
        <f aca="false">IF(OR(N15=0,M15=0),"-",(M16-N16)/N16)</f>
        <v>0.147540983606557</v>
      </c>
      <c r="N17" s="40" t="n">
        <f aca="false">IF(OR(O15=0,N15=0),"-",(N16-O16)/O16)</f>
        <v>-0.0161290322580645</v>
      </c>
      <c r="O17" s="40"/>
    </row>
    <row r="18" s="100" customFormat="true" ht="15" hidden="false" customHeight="true" outlineLevel="0" collapsed="false">
      <c r="A18" s="41" t="s">
        <v>10</v>
      </c>
      <c r="B18" s="42" t="n">
        <v>44</v>
      </c>
      <c r="C18" s="43" t="n">
        <v>49</v>
      </c>
      <c r="D18" s="43" t="n">
        <v>35</v>
      </c>
      <c r="E18" s="43" t="n">
        <v>15</v>
      </c>
      <c r="F18" s="43" t="n">
        <v>50</v>
      </c>
      <c r="G18" s="45" t="n">
        <v>36</v>
      </c>
      <c r="H18" s="46" t="n">
        <v>52</v>
      </c>
      <c r="I18" s="42" t="n">
        <v>45</v>
      </c>
      <c r="J18" s="42" t="n">
        <v>67</v>
      </c>
      <c r="K18" s="45" t="n">
        <v>47</v>
      </c>
      <c r="L18" s="47" t="n">
        <v>50</v>
      </c>
      <c r="M18" s="48" t="n">
        <v>85</v>
      </c>
      <c r="N18" s="110" t="n">
        <v>51</v>
      </c>
      <c r="O18" s="44" t="n">
        <v>43</v>
      </c>
    </row>
    <row r="19" s="100" customFormat="true" ht="15" hidden="true" customHeight="true" outlineLevel="1" collapsed="false">
      <c r="A19" s="30" t="s">
        <v>5</v>
      </c>
      <c r="B19" s="194" t="n">
        <f aca="false">B16+B18</f>
        <v>152</v>
      </c>
      <c r="C19" s="195" t="n">
        <f aca="false">C16+C18</f>
        <v>155</v>
      </c>
      <c r="D19" s="195" t="n">
        <f aca="false">D16+D18</f>
        <v>136</v>
      </c>
      <c r="E19" s="198" t="n">
        <v>22</v>
      </c>
      <c r="F19" s="198" t="n">
        <f aca="false">F16+F18</f>
        <v>157</v>
      </c>
      <c r="G19" s="182" t="n">
        <f aca="false">G16+G18</f>
        <v>134</v>
      </c>
      <c r="H19" s="182" t="n">
        <f aca="false">H16+H18</f>
        <v>143</v>
      </c>
      <c r="I19" s="31" t="n">
        <f aca="false">I16+I18</f>
        <v>162</v>
      </c>
      <c r="J19" s="31" t="n">
        <f aca="false">J16+J18</f>
        <v>190</v>
      </c>
      <c r="K19" s="31" t="n">
        <f aca="false">K16+K18</f>
        <v>149</v>
      </c>
      <c r="L19" s="31" t="n">
        <f aca="false">L16+L18</f>
        <v>155</v>
      </c>
      <c r="M19" s="31" t="n">
        <f aca="false">M16+M18</f>
        <v>225</v>
      </c>
      <c r="N19" s="31" t="n">
        <f aca="false">N16+N18</f>
        <v>173</v>
      </c>
      <c r="O19" s="31" t="n">
        <f aca="false">O16+O18</f>
        <v>167</v>
      </c>
    </row>
    <row r="20" s="100" customFormat="true" ht="15" hidden="true" customHeight="true" outlineLevel="1" collapsed="false">
      <c r="A20" s="34" t="s">
        <v>6</v>
      </c>
      <c r="B20" s="189" t="n">
        <f aca="false">(B19-C19)/C19</f>
        <v>-0.0193548387096774</v>
      </c>
      <c r="C20" s="190" t="n">
        <f aca="false">(C19-D19)/D19</f>
        <v>0.139705882352941</v>
      </c>
      <c r="D20" s="190" t="n">
        <f aca="false">(D19-E19)/E19</f>
        <v>5.18181818181818</v>
      </c>
      <c r="E20" s="192" t="n">
        <v>-0.835820895522388</v>
      </c>
      <c r="F20" s="192" t="n">
        <f aca="false">IF(OR(H18=0,F18=0),"-",(F19-H19)/H19)</f>
        <v>0.0979020979020979</v>
      </c>
      <c r="G20" s="193" t="n">
        <f aca="false">IF(OR(H18=0,G18=0),"-",(G19-H19)/H19)</f>
        <v>-0.0629370629370629</v>
      </c>
      <c r="H20" s="193" t="n">
        <f aca="false">IF(OR(I18=0,H18=0),"-",(H19-I19)/I19)</f>
        <v>-0.117283950617284</v>
      </c>
      <c r="I20" s="40" t="n">
        <f aca="false">IF(OR(J18=0,I18=0),"-",(I19-J19)/J19)</f>
        <v>-0.147368421052632</v>
      </c>
      <c r="J20" s="40" t="n">
        <f aca="false">IF(OR(K18=0,J18=0),"-",(J19-K19)/K19)</f>
        <v>0.275167785234899</v>
      </c>
      <c r="K20" s="40" t="n">
        <f aca="false">IF(OR(L18=0,K18=0),"-",(K19-L19)/L19)</f>
        <v>-0.0387096774193548</v>
      </c>
      <c r="L20" s="40" t="n">
        <f aca="false">IF(OR(M18=0,L18=0),"-",(L19-M19)/M19)</f>
        <v>-0.311111111111111</v>
      </c>
      <c r="M20" s="40" t="n">
        <f aca="false">IF(OR(N18=0,M18=0),"-",(M19-N19)/N19)</f>
        <v>0.300578034682081</v>
      </c>
      <c r="N20" s="40" t="n">
        <f aca="false">IF(OR(O18=0,N18=0),"-",(N19-O19)/O19)</f>
        <v>0.0359281437125748</v>
      </c>
      <c r="O20" s="40"/>
    </row>
    <row r="21" s="100" customFormat="true" ht="15" hidden="false" customHeight="true" outlineLevel="0" collapsed="false">
      <c r="A21" s="41" t="s">
        <v>11</v>
      </c>
      <c r="B21" s="199" t="n">
        <v>34</v>
      </c>
      <c r="C21" s="43" t="n">
        <v>24</v>
      </c>
      <c r="D21" s="43" t="n">
        <v>32</v>
      </c>
      <c r="E21" s="43" t="n">
        <v>16</v>
      </c>
      <c r="F21" s="43" t="n">
        <v>22</v>
      </c>
      <c r="G21" s="45" t="n">
        <v>32</v>
      </c>
      <c r="H21" s="46" t="n">
        <v>42</v>
      </c>
      <c r="I21" s="42" t="n">
        <v>36</v>
      </c>
      <c r="J21" s="42" t="n">
        <v>48</v>
      </c>
      <c r="K21" s="45" t="n">
        <v>57</v>
      </c>
      <c r="L21" s="47" t="n">
        <v>50</v>
      </c>
      <c r="M21" s="48" t="n">
        <v>41</v>
      </c>
      <c r="N21" s="110" t="n">
        <v>33</v>
      </c>
      <c r="O21" s="44" t="n">
        <v>29</v>
      </c>
      <c r="AB21" s="100" t="s">
        <v>22</v>
      </c>
    </row>
    <row r="22" s="100" customFormat="true" ht="15" hidden="true" customHeight="true" outlineLevel="1" collapsed="false">
      <c r="A22" s="30" t="s">
        <v>5</v>
      </c>
      <c r="B22" s="200" t="n">
        <f aca="false">B19+B21</f>
        <v>186</v>
      </c>
      <c r="C22" s="195" t="n">
        <f aca="false">C19+C21</f>
        <v>179</v>
      </c>
      <c r="D22" s="195" t="n">
        <f aca="false">D19+D21</f>
        <v>168</v>
      </c>
      <c r="E22" s="198" t="n">
        <v>38</v>
      </c>
      <c r="F22" s="198" t="n">
        <f aca="false">F19+F21</f>
        <v>179</v>
      </c>
      <c r="G22" s="182" t="n">
        <f aca="false">G19+G21</f>
        <v>166</v>
      </c>
      <c r="H22" s="182" t="n">
        <f aca="false">H19+H21</f>
        <v>185</v>
      </c>
      <c r="I22" s="31" t="n">
        <f aca="false">I19+I21</f>
        <v>198</v>
      </c>
      <c r="J22" s="31" t="n">
        <f aca="false">J19+J21</f>
        <v>238</v>
      </c>
      <c r="K22" s="31" t="n">
        <f aca="false">K19+K21</f>
        <v>206</v>
      </c>
      <c r="L22" s="31" t="n">
        <f aca="false">L19+L21</f>
        <v>205</v>
      </c>
      <c r="M22" s="31" t="n">
        <f aca="false">M19+M21</f>
        <v>266</v>
      </c>
      <c r="N22" s="31" t="n">
        <f aca="false">N19+N21</f>
        <v>206</v>
      </c>
      <c r="O22" s="31" t="n">
        <f aca="false">O19+O21</f>
        <v>196</v>
      </c>
    </row>
    <row r="23" s="100" customFormat="true" ht="15" hidden="true" customHeight="true" outlineLevel="1" collapsed="false">
      <c r="A23" s="34" t="s">
        <v>6</v>
      </c>
      <c r="B23" s="201" t="n">
        <f aca="false">(B22-C22)/C22</f>
        <v>0.0391061452513966</v>
      </c>
      <c r="C23" s="190" t="n">
        <f aca="false">(C22-D22)/D22</f>
        <v>0.0654761904761905</v>
      </c>
      <c r="D23" s="190" t="n">
        <f aca="false">(D22-E22)/E22</f>
        <v>3.42105263157895</v>
      </c>
      <c r="E23" s="192" t="n">
        <v>-0.771084337349398</v>
      </c>
      <c r="F23" s="192" t="n">
        <f aca="false">IF(OR(H21=0,F21=0),"-",(F22-H22)/H22)</f>
        <v>-0.0324324324324324</v>
      </c>
      <c r="G23" s="193" t="n">
        <f aca="false">IF(OR(H21=0,G21=0),"-",(G22-H22)/H22)</f>
        <v>-0.102702702702703</v>
      </c>
      <c r="H23" s="193" t="n">
        <f aca="false">IF(OR(I21=0,H21=0),"-",(H22-I22)/I22)</f>
        <v>-0.0656565656565657</v>
      </c>
      <c r="I23" s="40" t="n">
        <f aca="false">IF(OR(J21=0,I21=0),"-",(I22-J22)/J22)</f>
        <v>-0.168067226890756</v>
      </c>
      <c r="J23" s="40" t="n">
        <f aca="false">IF(OR(K21=0,J21=0),"-",(J22-K22)/K22)</f>
        <v>0.155339805825243</v>
      </c>
      <c r="K23" s="40" t="n">
        <f aca="false">IF(OR(L21=0,K21=0),"-",(K22-L22)/L22)</f>
        <v>0.00487804878048781</v>
      </c>
      <c r="L23" s="40" t="n">
        <f aca="false">IF(OR(M21=0,L21=0),"-",(L22-M22)/M22)</f>
        <v>-0.229323308270677</v>
      </c>
      <c r="M23" s="40" t="n">
        <f aca="false">IF(OR(N21=0,M21=0),"-",(M22-N22)/N22)</f>
        <v>0.29126213592233</v>
      </c>
      <c r="N23" s="40" t="n">
        <f aca="false">IF(OR(O21=0,N21=0),"-",(N22-O22)/O22)</f>
        <v>0.0510204081632653</v>
      </c>
      <c r="O23" s="40"/>
    </row>
    <row r="24" s="100" customFormat="true" ht="15" hidden="false" customHeight="true" outlineLevel="0" collapsed="false">
      <c r="A24" s="41" t="s">
        <v>12</v>
      </c>
      <c r="B24" s="199" t="n">
        <v>33</v>
      </c>
      <c r="C24" s="43" t="n">
        <v>20</v>
      </c>
      <c r="D24" s="43" t="n">
        <v>28</v>
      </c>
      <c r="E24" s="43" t="n">
        <v>16</v>
      </c>
      <c r="F24" s="43" t="n">
        <v>21</v>
      </c>
      <c r="G24" s="45" t="n">
        <v>33</v>
      </c>
      <c r="H24" s="46" t="n">
        <v>15</v>
      </c>
      <c r="I24" s="42" t="n">
        <v>32</v>
      </c>
      <c r="J24" s="42" t="n">
        <v>36</v>
      </c>
      <c r="K24" s="45" t="n">
        <v>26</v>
      </c>
      <c r="L24" s="47" t="n">
        <v>27</v>
      </c>
      <c r="M24" s="48" t="n">
        <v>31</v>
      </c>
      <c r="N24" s="110" t="n">
        <v>19</v>
      </c>
      <c r="O24" s="44" t="n">
        <v>22</v>
      </c>
    </row>
    <row r="25" s="100" customFormat="true" ht="15" hidden="true" customHeight="true" outlineLevel="1" collapsed="false">
      <c r="A25" s="30" t="s">
        <v>5</v>
      </c>
      <c r="B25" s="200" t="n">
        <f aca="false">B22+B24</f>
        <v>219</v>
      </c>
      <c r="C25" s="195" t="n">
        <f aca="false">C22+C24</f>
        <v>199</v>
      </c>
      <c r="D25" s="195" t="n">
        <f aca="false">D22+D24</f>
        <v>196</v>
      </c>
      <c r="E25" s="198" t="n">
        <v>54</v>
      </c>
      <c r="F25" s="198" t="n">
        <f aca="false">F22+F24</f>
        <v>200</v>
      </c>
      <c r="G25" s="182" t="n">
        <f aca="false">G22+G24</f>
        <v>199</v>
      </c>
      <c r="H25" s="182" t="n">
        <f aca="false">H22+H24</f>
        <v>200</v>
      </c>
      <c r="I25" s="31" t="n">
        <f aca="false">I22+I24</f>
        <v>230</v>
      </c>
      <c r="J25" s="31" t="n">
        <f aca="false">J22+J24</f>
        <v>274</v>
      </c>
      <c r="K25" s="31" t="n">
        <f aca="false">K22+K24</f>
        <v>232</v>
      </c>
      <c r="L25" s="31" t="n">
        <f aca="false">L22+L24</f>
        <v>232</v>
      </c>
      <c r="M25" s="31" t="n">
        <f aca="false">M22+M24</f>
        <v>297</v>
      </c>
      <c r="N25" s="31" t="n">
        <f aca="false">N22+N24</f>
        <v>225</v>
      </c>
      <c r="O25" s="31" t="n">
        <f aca="false">O22+O24</f>
        <v>218</v>
      </c>
    </row>
    <row r="26" s="100" customFormat="true" ht="15" hidden="true" customHeight="true" outlineLevel="1" collapsed="false">
      <c r="A26" s="34" t="s">
        <v>6</v>
      </c>
      <c r="B26" s="201" t="n">
        <f aca="false">(B25-C25)/C25</f>
        <v>0.100502512562814</v>
      </c>
      <c r="C26" s="190" t="n">
        <f aca="false">(C25-D25)/D25</f>
        <v>0.0153061224489796</v>
      </c>
      <c r="D26" s="190" t="n">
        <f aca="false">(D25-E25)/E25</f>
        <v>2.62962962962963</v>
      </c>
      <c r="E26" s="192" t="n">
        <v>-0.728643216080402</v>
      </c>
      <c r="F26" s="192" t="n">
        <f aca="false">IF(OR(H24=0,F24=0),"-",(F25-H25)/H25)</f>
        <v>0</v>
      </c>
      <c r="G26" s="193" t="n">
        <f aca="false">IF(OR(H24=0,G24=0),"-",(G25-H25)/H25)</f>
        <v>-0.005</v>
      </c>
      <c r="H26" s="193" t="n">
        <f aca="false">IF(OR(I24=0,H24=0),"-",(H25-I25)/I25)</f>
        <v>-0.130434782608696</v>
      </c>
      <c r="I26" s="40" t="n">
        <f aca="false">IF(OR(J24=0,I24=0),"-",(I25-J25)/J25)</f>
        <v>-0.160583941605839</v>
      </c>
      <c r="J26" s="40" t="n">
        <f aca="false">IF(OR(K24=0,J24=0),"-",(J25-K25)/K25)</f>
        <v>0.181034482758621</v>
      </c>
      <c r="K26" s="40" t="n">
        <f aca="false">IF(OR(L24=0,K24=0),"-",(K25-L25)/L25)</f>
        <v>0</v>
      </c>
      <c r="L26" s="40" t="n">
        <f aca="false">IF(OR(M24=0,L24=0),"-",(L25-M25)/M25)</f>
        <v>-0.218855218855219</v>
      </c>
      <c r="M26" s="40" t="n">
        <f aca="false">IF(OR(N24=0,M24=0),"-",(M25-N25)/N25)</f>
        <v>0.32</v>
      </c>
      <c r="N26" s="40" t="n">
        <f aca="false">IF(OR(O24=0,N24=0),"-",(N25-O25)/O25)</f>
        <v>0.0321100917431193</v>
      </c>
      <c r="O26" s="40"/>
    </row>
    <row r="27" s="100" customFormat="true" ht="15" hidden="false" customHeight="true" outlineLevel="0" collapsed="false">
      <c r="A27" s="41" t="s">
        <v>13</v>
      </c>
      <c r="B27" s="42" t="n">
        <v>19</v>
      </c>
      <c r="C27" s="43" t="n">
        <v>28</v>
      </c>
      <c r="D27" s="43" t="n">
        <v>19</v>
      </c>
      <c r="E27" s="43" t="n">
        <v>15</v>
      </c>
      <c r="F27" s="43" t="n">
        <v>22</v>
      </c>
      <c r="G27" s="45" t="n">
        <v>18</v>
      </c>
      <c r="H27" s="46" t="n">
        <v>18</v>
      </c>
      <c r="I27" s="42" t="n">
        <v>24</v>
      </c>
      <c r="J27" s="42" t="n">
        <v>29</v>
      </c>
      <c r="K27" s="45" t="n">
        <v>25</v>
      </c>
      <c r="L27" s="47" t="n">
        <v>18</v>
      </c>
      <c r="M27" s="48" t="n">
        <v>20</v>
      </c>
      <c r="N27" s="110" t="n">
        <v>38</v>
      </c>
      <c r="O27" s="44" t="n">
        <v>20</v>
      </c>
    </row>
    <row r="28" s="100" customFormat="true" ht="15" hidden="true" customHeight="true" outlineLevel="1" collapsed="false">
      <c r="A28" s="30" t="s">
        <v>5</v>
      </c>
      <c r="B28" s="200" t="n">
        <f aca="false">B25+B27</f>
        <v>238</v>
      </c>
      <c r="C28" s="195" t="n">
        <f aca="false">C25+C27</f>
        <v>227</v>
      </c>
      <c r="D28" s="195" t="n">
        <f aca="false">D25+D27</f>
        <v>215</v>
      </c>
      <c r="E28" s="198" t="n">
        <v>69</v>
      </c>
      <c r="F28" s="198" t="n">
        <f aca="false">F25+F27</f>
        <v>222</v>
      </c>
      <c r="G28" s="182" t="n">
        <f aca="false">G25+G27</f>
        <v>217</v>
      </c>
      <c r="H28" s="182" t="n">
        <f aca="false">H25+H27</f>
        <v>218</v>
      </c>
      <c r="I28" s="31" t="n">
        <f aca="false">I25+I27</f>
        <v>254</v>
      </c>
      <c r="J28" s="31" t="n">
        <f aca="false">J25+J27</f>
        <v>303</v>
      </c>
      <c r="K28" s="31" t="n">
        <f aca="false">K25+K27</f>
        <v>257</v>
      </c>
      <c r="L28" s="31" t="n">
        <f aca="false">L25+L27</f>
        <v>250</v>
      </c>
      <c r="M28" s="31" t="n">
        <f aca="false">M25+M27</f>
        <v>317</v>
      </c>
      <c r="N28" s="31" t="n">
        <f aca="false">N25+N27</f>
        <v>263</v>
      </c>
      <c r="O28" s="31" t="n">
        <f aca="false">O25+O27</f>
        <v>238</v>
      </c>
    </row>
    <row r="29" s="100" customFormat="true" ht="15" hidden="true" customHeight="true" outlineLevel="1" collapsed="false">
      <c r="A29" s="34" t="s">
        <v>6</v>
      </c>
      <c r="B29" s="201" t="n">
        <f aca="false">(B28-C28)/C28</f>
        <v>0.0484581497797357</v>
      </c>
      <c r="C29" s="190" t="n">
        <f aca="false">(C28-D28)/D28</f>
        <v>0.0558139534883721</v>
      </c>
      <c r="D29" s="190" t="n">
        <f aca="false">(D28-E28)/E28</f>
        <v>2.11594202898551</v>
      </c>
      <c r="E29" s="192" t="n">
        <v>-0.682027649769585</v>
      </c>
      <c r="F29" s="192" t="n">
        <f aca="false">IF(OR(H27=0,F27=0),"-",(F28-H28)/H28)</f>
        <v>0.018348623853211</v>
      </c>
      <c r="G29" s="193" t="n">
        <f aca="false">IF(OR(H27=0,G27=0),"-",(G28-H28)/H28)</f>
        <v>-0.00458715596330275</v>
      </c>
      <c r="H29" s="193" t="n">
        <f aca="false">IF(OR(I27=0,H27=0),"-",(H28-I28)/I28)</f>
        <v>-0.141732283464567</v>
      </c>
      <c r="I29" s="40" t="n">
        <f aca="false">IF(OR(J27=0,I27=0),"-",(I28-J28)/J28)</f>
        <v>-0.161716171617162</v>
      </c>
      <c r="J29" s="40" t="n">
        <f aca="false">IF(OR(K27=0,J27=0),"-",(J28-K28)/K28)</f>
        <v>0.178988326848249</v>
      </c>
      <c r="K29" s="40" t="n">
        <f aca="false">IF(OR(L27=0,K27=0),"-",(K28-L28)/L28)</f>
        <v>0.028</v>
      </c>
      <c r="L29" s="40" t="n">
        <f aca="false">IF(OR(M27=0,L27=0),"-",(L28-M28)/M28)</f>
        <v>-0.211356466876972</v>
      </c>
      <c r="M29" s="40" t="n">
        <f aca="false">IF(OR(N27=0,M27=0),"-",(M28-N28)/N28)</f>
        <v>0.20532319391635</v>
      </c>
      <c r="N29" s="40" t="n">
        <f aca="false">IF(OR(O27=0,N27=0),"-",(N28-O28)/O28)</f>
        <v>0.105042016806723</v>
      </c>
      <c r="O29" s="40"/>
    </row>
    <row r="30" s="100" customFormat="true" ht="15" hidden="false" customHeight="true" outlineLevel="0" collapsed="false">
      <c r="A30" s="41" t="s">
        <v>14</v>
      </c>
      <c r="B30" s="199" t="n">
        <v>26</v>
      </c>
      <c r="C30" s="43" t="n">
        <v>29</v>
      </c>
      <c r="D30" s="43" t="n">
        <v>28</v>
      </c>
      <c r="E30" s="43" t="n">
        <v>41</v>
      </c>
      <c r="F30" s="43" t="n">
        <v>28</v>
      </c>
      <c r="G30" s="45" t="n">
        <v>32</v>
      </c>
      <c r="H30" s="46" t="n">
        <v>22</v>
      </c>
      <c r="I30" s="42" t="n">
        <v>21</v>
      </c>
      <c r="J30" s="42" t="n">
        <v>28</v>
      </c>
      <c r="K30" s="45" t="n">
        <v>33</v>
      </c>
      <c r="L30" s="47" t="n">
        <v>32</v>
      </c>
      <c r="M30" s="48" t="n">
        <v>37</v>
      </c>
      <c r="N30" s="110" t="n">
        <v>24</v>
      </c>
      <c r="O30" s="44" t="n">
        <v>21</v>
      </c>
    </row>
    <row r="31" s="100" customFormat="true" ht="15" hidden="true" customHeight="true" outlineLevel="1" collapsed="false">
      <c r="A31" s="30" t="s">
        <v>5</v>
      </c>
      <c r="B31" s="200" t="n">
        <f aca="false">B28+B30</f>
        <v>264</v>
      </c>
      <c r="C31" s="195" t="n">
        <f aca="false">C28+C30</f>
        <v>256</v>
      </c>
      <c r="D31" s="195" t="n">
        <f aca="false">D28+D30</f>
        <v>243</v>
      </c>
      <c r="E31" s="198" t="n">
        <v>110</v>
      </c>
      <c r="F31" s="198" t="n">
        <f aca="false">F28+F30</f>
        <v>250</v>
      </c>
      <c r="G31" s="182" t="n">
        <f aca="false">G28+G30</f>
        <v>249</v>
      </c>
      <c r="H31" s="182" t="n">
        <f aca="false">H28+H30</f>
        <v>240</v>
      </c>
      <c r="I31" s="31" t="n">
        <f aca="false">I28+I30</f>
        <v>275</v>
      </c>
      <c r="J31" s="31" t="n">
        <f aca="false">J28+J30</f>
        <v>331</v>
      </c>
      <c r="K31" s="31" t="n">
        <f aca="false">K28+K30</f>
        <v>290</v>
      </c>
      <c r="L31" s="31" t="n">
        <f aca="false">L28+L30</f>
        <v>282</v>
      </c>
      <c r="M31" s="31" t="n">
        <f aca="false">M28+M30</f>
        <v>354</v>
      </c>
      <c r="N31" s="31" t="n">
        <f aca="false">N28+N30</f>
        <v>287</v>
      </c>
      <c r="O31" s="31" t="n">
        <f aca="false">O28+O30</f>
        <v>259</v>
      </c>
    </row>
    <row r="32" s="100" customFormat="true" ht="15" hidden="true" customHeight="true" outlineLevel="1" collapsed="false">
      <c r="A32" s="34" t="s">
        <v>6</v>
      </c>
      <c r="B32" s="201" t="n">
        <f aca="false">(B31-C31)/C31</f>
        <v>0.03125</v>
      </c>
      <c r="C32" s="190" t="n">
        <f aca="false">(C31-D31)/D31</f>
        <v>0.0534979423868313</v>
      </c>
      <c r="D32" s="190" t="n">
        <f aca="false">(D31-E31)/E31</f>
        <v>1.20909090909091</v>
      </c>
      <c r="E32" s="192" t="n">
        <v>-0.558232931726908</v>
      </c>
      <c r="F32" s="192" t="n">
        <f aca="false">IF(OR(H30=0,F30=0),"-",(F31-H31)/H31)</f>
        <v>0.0416666666666667</v>
      </c>
      <c r="G32" s="193" t="n">
        <f aca="false">IF(OR(H30=0,G30=0),"-",(G31-H31)/H31)</f>
        <v>0.0375</v>
      </c>
      <c r="H32" s="193" t="n">
        <f aca="false">IF(OR(I30=0,H30=0),"-",(H31-I31)/I31)</f>
        <v>-0.127272727272727</v>
      </c>
      <c r="I32" s="40" t="n">
        <f aca="false">IF(OR(J30=0,I30=0),"-",(I31-J31)/J31)</f>
        <v>-0.169184290030211</v>
      </c>
      <c r="J32" s="40" t="n">
        <f aca="false">IF(OR(K30=0,J30=0),"-",(J31-K31)/K31)</f>
        <v>0.141379310344828</v>
      </c>
      <c r="K32" s="40" t="n">
        <f aca="false">IF(OR(L30=0,K30=0),"-",(K31-L31)/L31)</f>
        <v>0.0283687943262411</v>
      </c>
      <c r="L32" s="40" t="n">
        <f aca="false">IF(OR(M30=0,L30=0),"-",(L31-M31)/M31)</f>
        <v>-0.203389830508475</v>
      </c>
      <c r="M32" s="40" t="n">
        <f aca="false">IF(OR(N30=0,M30=0),"-",(M31-N31)/N31)</f>
        <v>0.233449477351916</v>
      </c>
      <c r="N32" s="40" t="n">
        <f aca="false">IF(OR(O30=0,N30=0),"-",(N31-O31)/O31)</f>
        <v>0.108108108108108</v>
      </c>
      <c r="O32" s="40"/>
    </row>
    <row r="33" s="100" customFormat="true" ht="15" hidden="false" customHeight="true" outlineLevel="0" collapsed="false">
      <c r="A33" s="41" t="s">
        <v>15</v>
      </c>
      <c r="B33" s="42" t="n">
        <v>23</v>
      </c>
      <c r="C33" s="43" t="n">
        <v>33</v>
      </c>
      <c r="D33" s="43" t="n">
        <v>35</v>
      </c>
      <c r="E33" s="43" t="n">
        <v>22</v>
      </c>
      <c r="F33" s="43" t="n">
        <v>15</v>
      </c>
      <c r="G33" s="45" t="n">
        <v>30</v>
      </c>
      <c r="H33" s="46" t="n">
        <v>29</v>
      </c>
      <c r="I33" s="42" t="n">
        <v>45</v>
      </c>
      <c r="J33" s="42" t="n">
        <v>39</v>
      </c>
      <c r="K33" s="45" t="n">
        <v>49</v>
      </c>
      <c r="L33" s="47" t="n">
        <v>16</v>
      </c>
      <c r="M33" s="48" t="n">
        <v>42</v>
      </c>
      <c r="N33" s="110" t="n">
        <v>34</v>
      </c>
      <c r="O33" s="44" t="n">
        <v>30</v>
      </c>
    </row>
    <row r="34" s="100" customFormat="true" ht="15" hidden="true" customHeight="true" outlineLevel="1" collapsed="false">
      <c r="A34" s="30" t="s">
        <v>5</v>
      </c>
      <c r="B34" s="200" t="n">
        <f aca="false">B31+B33</f>
        <v>287</v>
      </c>
      <c r="C34" s="195" t="n">
        <f aca="false">C31+C33</f>
        <v>289</v>
      </c>
      <c r="D34" s="195" t="n">
        <f aca="false">D31+D33</f>
        <v>278</v>
      </c>
      <c r="E34" s="198" t="n">
        <v>132</v>
      </c>
      <c r="F34" s="198" t="n">
        <f aca="false">F31+F33</f>
        <v>265</v>
      </c>
      <c r="G34" s="182" t="n">
        <f aca="false">G31+G33</f>
        <v>279</v>
      </c>
      <c r="H34" s="182" t="n">
        <f aca="false">H31+H33</f>
        <v>269</v>
      </c>
      <c r="I34" s="31" t="n">
        <f aca="false">I31+I33</f>
        <v>320</v>
      </c>
      <c r="J34" s="31" t="n">
        <f aca="false">J31+J33</f>
        <v>370</v>
      </c>
      <c r="K34" s="31" t="n">
        <f aca="false">K31+K33</f>
        <v>339</v>
      </c>
      <c r="L34" s="31" t="n">
        <f aca="false">L31+L33</f>
        <v>298</v>
      </c>
      <c r="M34" s="31" t="n">
        <f aca="false">M31+M33</f>
        <v>396</v>
      </c>
      <c r="N34" s="31" t="n">
        <f aca="false">N31+N33</f>
        <v>321</v>
      </c>
      <c r="O34" s="31" t="n">
        <f aca="false">O31+O33</f>
        <v>289</v>
      </c>
    </row>
    <row r="35" s="100" customFormat="true" ht="15" hidden="true" customHeight="true" outlineLevel="1" collapsed="false">
      <c r="A35" s="34" t="s">
        <v>6</v>
      </c>
      <c r="B35" s="201" t="n">
        <f aca="false">(B34-C34)/C34</f>
        <v>-0.0069204152249135</v>
      </c>
      <c r="C35" s="190" t="n">
        <f aca="false">(C34-D34)/D34</f>
        <v>0.039568345323741</v>
      </c>
      <c r="D35" s="190" t="n">
        <f aca="false">(D34-E34)/E34</f>
        <v>1.10606060606061</v>
      </c>
      <c r="E35" s="192" t="n">
        <v>-0.526881720430108</v>
      </c>
      <c r="F35" s="192" t="n">
        <f aca="false">IF(OR(H33=0,F33=0),"-",(F34-H34)/H34)</f>
        <v>-0.0148698884758364</v>
      </c>
      <c r="G35" s="193" t="n">
        <f aca="false">IF(OR(H33=0,G33=0),"-",(G34-H34)/H34)</f>
        <v>0.0371747211895911</v>
      </c>
      <c r="H35" s="193" t="n">
        <f aca="false">IF(OR(I33=0,H33=0),"-",(H34-I34)/I34)</f>
        <v>-0.159375</v>
      </c>
      <c r="I35" s="40" t="n">
        <f aca="false">IF(OR(J33=0,I33=0),"-",(I34-J34)/J34)</f>
        <v>-0.135135135135135</v>
      </c>
      <c r="J35" s="40" t="n">
        <f aca="false">IF(OR(K33=0,J33=0),"-",(J34-K34)/K34)</f>
        <v>0.0914454277286136</v>
      </c>
      <c r="K35" s="40" t="n">
        <f aca="false">IF(OR(L33=0,K33=0),"-",(K34-L34)/L34)</f>
        <v>0.13758389261745</v>
      </c>
      <c r="L35" s="40" t="n">
        <f aca="false">IF(OR(M33=0,L33=0),"-",(L34-M34)/M34)</f>
        <v>-0.247474747474747</v>
      </c>
      <c r="M35" s="40" t="n">
        <f aca="false">IF(OR(N33=0,M33=0),"-",(M34-N34)/N34)</f>
        <v>0.233644859813084</v>
      </c>
      <c r="N35" s="40" t="n">
        <f aca="false">IF(OR(O33=0,N33=0),"-",(N34-O34)/O34)</f>
        <v>0.110726643598616</v>
      </c>
      <c r="O35" s="40"/>
    </row>
    <row r="36" s="100" customFormat="true" ht="14.25" hidden="false" customHeight="true" outlineLevel="0" collapsed="false">
      <c r="A36" s="41" t="s">
        <v>16</v>
      </c>
      <c r="B36" s="21" t="n">
        <v>32</v>
      </c>
      <c r="C36" s="43" t="n">
        <v>28</v>
      </c>
      <c r="D36" s="43" t="n">
        <v>27</v>
      </c>
      <c r="E36" s="43" t="n">
        <v>23</v>
      </c>
      <c r="F36" s="43" t="n">
        <v>30</v>
      </c>
      <c r="G36" s="45" t="n">
        <v>29</v>
      </c>
      <c r="H36" s="46" t="n">
        <v>28</v>
      </c>
      <c r="I36" s="21" t="n">
        <v>23</v>
      </c>
      <c r="J36" s="21" t="n">
        <v>22</v>
      </c>
      <c r="K36" s="26" t="n">
        <v>40</v>
      </c>
      <c r="L36" s="59" t="n">
        <v>29</v>
      </c>
      <c r="M36" s="28" t="n">
        <v>40</v>
      </c>
      <c r="N36" s="21" t="n">
        <v>29</v>
      </c>
      <c r="O36" s="99" t="n">
        <v>43</v>
      </c>
    </row>
    <row r="37" s="100" customFormat="true" ht="15" hidden="true" customHeight="true" outlineLevel="1" collapsed="false">
      <c r="A37" s="30" t="s">
        <v>5</v>
      </c>
      <c r="B37" s="200" t="n">
        <f aca="false">B34+B36</f>
        <v>319</v>
      </c>
      <c r="C37" s="195" t="n">
        <f aca="false">C34+C36</f>
        <v>317</v>
      </c>
      <c r="D37" s="195" t="n">
        <f aca="false">D34+D36</f>
        <v>305</v>
      </c>
      <c r="E37" s="198" t="n">
        <v>155</v>
      </c>
      <c r="F37" s="198" t="n">
        <f aca="false">F34+F36</f>
        <v>295</v>
      </c>
      <c r="G37" s="182" t="n">
        <f aca="false">G34+G36</f>
        <v>308</v>
      </c>
      <c r="H37" s="182" t="n">
        <f aca="false">H34+H36</f>
        <v>297</v>
      </c>
      <c r="I37" s="31" t="n">
        <f aca="false">I34+I36</f>
        <v>343</v>
      </c>
      <c r="J37" s="31" t="n">
        <f aca="false">J34+J36</f>
        <v>392</v>
      </c>
      <c r="K37" s="31" t="n">
        <f aca="false">K34+K36</f>
        <v>379</v>
      </c>
      <c r="L37" s="31" t="n">
        <f aca="false">L34+L36</f>
        <v>327</v>
      </c>
      <c r="M37" s="31" t="n">
        <f aca="false">M34+M36</f>
        <v>436</v>
      </c>
      <c r="N37" s="31" t="n">
        <f aca="false">N34+N36</f>
        <v>350</v>
      </c>
      <c r="O37" s="31" t="n">
        <f aca="false">O34+O36</f>
        <v>332</v>
      </c>
    </row>
    <row r="38" s="100" customFormat="true" ht="15" hidden="true" customHeight="true" outlineLevel="1" collapsed="false">
      <c r="A38" s="34" t="s">
        <v>6</v>
      </c>
      <c r="B38" s="201" t="n">
        <f aca="false">(B37-C37)/C37</f>
        <v>0.00630914826498423</v>
      </c>
      <c r="C38" s="190" t="n">
        <f aca="false">(C37-D37)/D37</f>
        <v>0.039344262295082</v>
      </c>
      <c r="D38" s="190" t="n">
        <f aca="false">(D37-E37)/E37</f>
        <v>0.967741935483871</v>
      </c>
      <c r="E38" s="192" t="n">
        <v>-0.496753246753247</v>
      </c>
      <c r="F38" s="192" t="n">
        <f aca="false">IF(OR(H36=0,F36=0),"-",(F37-H37)/H37)</f>
        <v>-0.00673400673400673</v>
      </c>
      <c r="G38" s="193" t="n">
        <f aca="false">IF(OR(H36=0,G36=0),"-",(G37-H37)/H37)</f>
        <v>0.037037037037037</v>
      </c>
      <c r="H38" s="193" t="n">
        <f aca="false">IF(OR(I36=0,H36=0),"-",(H37-I37)/I37)</f>
        <v>-0.134110787172012</v>
      </c>
      <c r="I38" s="40" t="n">
        <f aca="false">IF(OR(J36=0,I36=0),"-",(I37-J37)/J37)</f>
        <v>-0.125</v>
      </c>
      <c r="J38" s="40" t="n">
        <f aca="false">IF(OR(K36=0,J36=0),"-",(J37-K37)/K37)</f>
        <v>0.0343007915567282</v>
      </c>
      <c r="K38" s="40" t="n">
        <f aca="false">IF(OR(L36=0,K36=0),"-",(K37-L37)/L37)</f>
        <v>0.159021406727829</v>
      </c>
      <c r="L38" s="40" t="n">
        <f aca="false">IF(OR(M36=0,L36=0),"-",(L37-M37)/M37)</f>
        <v>-0.25</v>
      </c>
      <c r="M38" s="40" t="n">
        <f aca="false">IF(OR(N36=0,M36=0),"-",(M37-N37)/N37)</f>
        <v>0.245714285714286</v>
      </c>
      <c r="N38" s="40" t="n">
        <f aca="false">IF(OR(O36=0,N36=0),"-",(N37-O37)/O37)</f>
        <v>0.0542168674698795</v>
      </c>
      <c r="O38" s="40"/>
    </row>
    <row r="39" s="100" customFormat="true" ht="15" hidden="false" customHeight="true" outlineLevel="0" collapsed="false">
      <c r="A39" s="41" t="s">
        <v>17</v>
      </c>
      <c r="B39" s="42" t="n">
        <v>27</v>
      </c>
      <c r="C39" s="43" t="n">
        <v>39</v>
      </c>
      <c r="D39" s="43" t="n">
        <v>37</v>
      </c>
      <c r="E39" s="43" t="n">
        <v>21</v>
      </c>
      <c r="F39" s="43" t="n">
        <v>29</v>
      </c>
      <c r="G39" s="45" t="n">
        <v>46</v>
      </c>
      <c r="H39" s="46" t="n">
        <v>43</v>
      </c>
      <c r="I39" s="42" t="n">
        <v>30</v>
      </c>
      <c r="J39" s="42" t="n">
        <v>42</v>
      </c>
      <c r="K39" s="45" t="n">
        <v>35</v>
      </c>
      <c r="L39" s="59" t="n">
        <v>44</v>
      </c>
      <c r="M39" s="48" t="n">
        <v>32</v>
      </c>
      <c r="N39" s="42" t="n">
        <v>32</v>
      </c>
      <c r="O39" s="44" t="n">
        <v>33</v>
      </c>
    </row>
    <row r="40" s="100" customFormat="true" ht="15" hidden="true" customHeight="true" outlineLevel="1" collapsed="false">
      <c r="A40" s="30" t="s">
        <v>5</v>
      </c>
      <c r="B40" s="200" t="n">
        <f aca="false">B37+B39</f>
        <v>346</v>
      </c>
      <c r="C40" s="195" t="n">
        <f aca="false">C37+C39</f>
        <v>356</v>
      </c>
      <c r="D40" s="195" t="n">
        <f aca="false">D37+D39</f>
        <v>342</v>
      </c>
      <c r="E40" s="198" t="n">
        <v>176</v>
      </c>
      <c r="F40" s="198" t="n">
        <f aca="false">F37+F39</f>
        <v>324</v>
      </c>
      <c r="G40" s="182" t="n">
        <f aca="false">G37+G39</f>
        <v>354</v>
      </c>
      <c r="H40" s="182" t="n">
        <f aca="false">H37+H39</f>
        <v>340</v>
      </c>
      <c r="I40" s="31" t="n">
        <f aca="false">I37+I39</f>
        <v>373</v>
      </c>
      <c r="J40" s="31" t="n">
        <f aca="false">J37+J39</f>
        <v>434</v>
      </c>
      <c r="K40" s="31" t="n">
        <f aca="false">K37+K39</f>
        <v>414</v>
      </c>
      <c r="L40" s="31" t="n">
        <f aca="false">L37+L39</f>
        <v>371</v>
      </c>
      <c r="M40" s="31" t="n">
        <f aca="false">M37+M39</f>
        <v>468</v>
      </c>
      <c r="N40" s="31" t="n">
        <f aca="false">N37+N39</f>
        <v>382</v>
      </c>
      <c r="O40" s="31" t="n">
        <f aca="false">O37+O39</f>
        <v>365</v>
      </c>
    </row>
    <row r="41" s="100" customFormat="true" ht="15" hidden="true" customHeight="true" outlineLevel="1" collapsed="false">
      <c r="A41" s="34" t="s">
        <v>6</v>
      </c>
      <c r="B41" s="201" t="n">
        <f aca="false">(B40-C40)/C40</f>
        <v>-0.0280898876404494</v>
      </c>
      <c r="C41" s="190" t="n">
        <f aca="false">(C40-D40)/D40</f>
        <v>0.0409356725146199</v>
      </c>
      <c r="D41" s="190" t="n">
        <f aca="false">(D40-E40)/E40</f>
        <v>0.943181818181818</v>
      </c>
      <c r="E41" s="192" t="n">
        <v>-0.502824858757062</v>
      </c>
      <c r="F41" s="192" t="n">
        <f aca="false">IF(OR(H39=0,F39=0),"-",(F40-H40)/H40)</f>
        <v>-0.0470588235294118</v>
      </c>
      <c r="G41" s="193" t="n">
        <f aca="false">IF(OR(H39=0,G39=0),"-",(G40-H40)/H40)</f>
        <v>0.0411764705882353</v>
      </c>
      <c r="H41" s="193" t="n">
        <f aca="false">IF(OR(I39=0,H39=0),"-",(H40-I40)/I40)</f>
        <v>-0.0884718498659517</v>
      </c>
      <c r="I41" s="40" t="n">
        <f aca="false">IF(OR(J39=0,I39=0),"-",(I40-J40)/J40)</f>
        <v>-0.140552995391705</v>
      </c>
      <c r="J41" s="40" t="n">
        <f aca="false">IF(OR(K39=0,J39=0),"-",(J40-K40)/K40)</f>
        <v>0.0483091787439614</v>
      </c>
      <c r="K41" s="40" t="n">
        <f aca="false">IF(OR(L39=0,K39=0),"-",(K40-L40)/L40)</f>
        <v>0.115902964959569</v>
      </c>
      <c r="L41" s="40" t="n">
        <f aca="false">IF(OR(M39=0,L39=0),"-",(L40-M40)/M40)</f>
        <v>-0.207264957264957</v>
      </c>
      <c r="M41" s="40" t="n">
        <f aca="false">IF(OR(N39=0,M39=0),"-",(M40-N40)/N40)</f>
        <v>0.225130890052356</v>
      </c>
      <c r="N41" s="40" t="n">
        <f aca="false">IF(OR(O39=0,N39=0),"-",(N40-O40)/O40)</f>
        <v>0.0465753424657534</v>
      </c>
      <c r="O41" s="40"/>
    </row>
    <row r="42" s="100" customFormat="true" ht="15" hidden="false" customHeight="true" outlineLevel="0" collapsed="false">
      <c r="A42" s="41" t="s">
        <v>18</v>
      </c>
      <c r="B42" s="42" t="n">
        <v>29</v>
      </c>
      <c r="C42" s="43" t="n">
        <v>21</v>
      </c>
      <c r="D42" s="43" t="n">
        <v>35</v>
      </c>
      <c r="E42" s="43" t="n">
        <v>29</v>
      </c>
      <c r="F42" s="43" t="n">
        <v>34</v>
      </c>
      <c r="G42" s="45" t="n">
        <v>24</v>
      </c>
      <c r="H42" s="46" t="n">
        <v>24</v>
      </c>
      <c r="I42" s="42" t="n">
        <v>31</v>
      </c>
      <c r="J42" s="42" t="n">
        <v>20</v>
      </c>
      <c r="K42" s="45" t="n">
        <v>23</v>
      </c>
      <c r="L42" s="59" t="n">
        <v>36</v>
      </c>
      <c r="M42" s="48" t="n">
        <v>32</v>
      </c>
      <c r="N42" s="42" t="n">
        <v>27</v>
      </c>
      <c r="O42" s="44" t="n">
        <v>34</v>
      </c>
    </row>
    <row r="43" s="100" customFormat="true" ht="15" hidden="true" customHeight="true" outlineLevel="1" collapsed="false">
      <c r="A43" s="30" t="s">
        <v>5</v>
      </c>
      <c r="B43" s="200" t="n">
        <f aca="false">B40+B42</f>
        <v>375</v>
      </c>
      <c r="C43" s="195" t="n">
        <f aca="false">C40+C42</f>
        <v>377</v>
      </c>
      <c r="D43" s="195" t="n">
        <f aca="false">D40+D42</f>
        <v>377</v>
      </c>
      <c r="E43" s="198" t="n">
        <v>205</v>
      </c>
      <c r="F43" s="198" t="n">
        <f aca="false">F40+F42</f>
        <v>358</v>
      </c>
      <c r="G43" s="182" t="n">
        <f aca="false">G40+G42</f>
        <v>378</v>
      </c>
      <c r="H43" s="182" t="n">
        <f aca="false">H40+H42</f>
        <v>364</v>
      </c>
      <c r="I43" s="31" t="n">
        <f aca="false">I40+I42</f>
        <v>404</v>
      </c>
      <c r="J43" s="31" t="n">
        <f aca="false">J40+J42</f>
        <v>454</v>
      </c>
      <c r="K43" s="31" t="n">
        <f aca="false">K40+K42</f>
        <v>437</v>
      </c>
      <c r="L43" s="31" t="n">
        <f aca="false">L40+L42</f>
        <v>407</v>
      </c>
      <c r="M43" s="31" t="n">
        <f aca="false">M40+M42</f>
        <v>500</v>
      </c>
      <c r="N43" s="31" t="n">
        <f aca="false">N40+N42</f>
        <v>409</v>
      </c>
      <c r="O43" s="31" t="n">
        <f aca="false">O40+O42</f>
        <v>399</v>
      </c>
    </row>
    <row r="44" s="100" customFormat="true" ht="15" hidden="true" customHeight="true" outlineLevel="1" collapsed="false">
      <c r="A44" s="34" t="s">
        <v>6</v>
      </c>
      <c r="B44" s="201" t="n">
        <f aca="false">(B43-C43)/C43</f>
        <v>-0.00530503978779841</v>
      </c>
      <c r="C44" s="190" t="n">
        <f aca="false">(C43-D43)/D43</f>
        <v>0</v>
      </c>
      <c r="D44" s="190" t="n">
        <f aca="false">(D43-E43)/E43</f>
        <v>0.839024390243902</v>
      </c>
      <c r="E44" s="192" t="n">
        <v>-0.457671957671958</v>
      </c>
      <c r="F44" s="192" t="n">
        <f aca="false">IF(OR(H42=0,F42=0),"-",(F43-H43)/H43)</f>
        <v>-0.0164835164835165</v>
      </c>
      <c r="G44" s="193" t="n">
        <f aca="false">IF(OR(H42=0,G42=0),"-",(G43-H43)/H43)</f>
        <v>0.0384615384615385</v>
      </c>
      <c r="H44" s="193" t="n">
        <f aca="false">IF(OR(I42=0,H42=0),"-",(H43-I43)/I43)</f>
        <v>-0.099009900990099</v>
      </c>
      <c r="I44" s="40" t="n">
        <f aca="false">IF(OR(J42=0,I42=0),"-",(I43-J43)/J43)</f>
        <v>-0.110132158590308</v>
      </c>
      <c r="J44" s="40" t="n">
        <f aca="false">IF(OR(K42=0,J42=0),"-",(J43-K43)/K43)</f>
        <v>0.0389016018306636</v>
      </c>
      <c r="K44" s="40" t="n">
        <f aca="false">IF(OR(L42=0,K42=0),"-",(K43-L43)/L43)</f>
        <v>0.0737100737100737</v>
      </c>
      <c r="L44" s="40" t="n">
        <f aca="false">IF(OR(M42=0,L42=0),"-",(L43-M43)/M43)</f>
        <v>-0.186</v>
      </c>
      <c r="M44" s="40" t="n">
        <f aca="false">IF(OR(N42=0,M42=0),"-",(M43-N43)/N43)</f>
        <v>0.222493887530562</v>
      </c>
      <c r="N44" s="40" t="n">
        <f aca="false">IF(OR(O42=0,N42=0),"-",(N43-O43)/O43)</f>
        <v>0.025062656641604</v>
      </c>
      <c r="O44" s="40"/>
    </row>
    <row r="45" s="100" customFormat="true" ht="15" hidden="false" customHeight="true" outlineLevel="0" collapsed="false">
      <c r="A45" s="41" t="s">
        <v>25</v>
      </c>
      <c r="B45" s="42" t="n">
        <v>10</v>
      </c>
      <c r="C45" s="43" t="n">
        <v>16</v>
      </c>
      <c r="D45" s="43" t="n">
        <v>30</v>
      </c>
      <c r="E45" s="43" t="n">
        <v>23</v>
      </c>
      <c r="F45" s="43" t="n">
        <v>24</v>
      </c>
      <c r="G45" s="45" t="n">
        <v>15</v>
      </c>
      <c r="H45" s="46" t="n">
        <v>10</v>
      </c>
      <c r="I45" s="42" t="n">
        <v>9</v>
      </c>
      <c r="J45" s="42" t="n">
        <v>13</v>
      </c>
      <c r="K45" s="45" t="n">
        <v>19</v>
      </c>
      <c r="L45" s="59" t="n">
        <v>13</v>
      </c>
      <c r="M45" s="48" t="n">
        <v>20</v>
      </c>
      <c r="N45" s="42" t="n">
        <v>14</v>
      </c>
      <c r="O45" s="44" t="n">
        <v>28</v>
      </c>
    </row>
    <row r="46" s="100" customFormat="true" ht="15" hidden="true" customHeight="true" outlineLevel="1" collapsed="false">
      <c r="A46" s="30" t="s">
        <v>5</v>
      </c>
      <c r="B46" s="200" t="n">
        <f aca="false">B43+B45</f>
        <v>385</v>
      </c>
      <c r="C46" s="195" t="n">
        <f aca="false">C43+C45</f>
        <v>393</v>
      </c>
      <c r="D46" s="195" t="n">
        <f aca="false">D43+D45</f>
        <v>407</v>
      </c>
      <c r="E46" s="198" t="n">
        <v>228</v>
      </c>
      <c r="F46" s="198" t="n">
        <f aca="false">F43+F45</f>
        <v>382</v>
      </c>
      <c r="G46" s="182" t="n">
        <f aca="false">G43+G45</f>
        <v>393</v>
      </c>
      <c r="H46" s="182" t="n">
        <f aca="false">H43+H45</f>
        <v>374</v>
      </c>
      <c r="I46" s="31" t="n">
        <f aca="false">I43+I45</f>
        <v>413</v>
      </c>
      <c r="J46" s="31" t="n">
        <f aca="false">J43+J45</f>
        <v>467</v>
      </c>
      <c r="K46" s="31" t="n">
        <f aca="false">K43+K45</f>
        <v>456</v>
      </c>
      <c r="L46" s="31" t="n">
        <f aca="false">L43+L45</f>
        <v>420</v>
      </c>
      <c r="M46" s="31" t="n">
        <f aca="false">M43+M45</f>
        <v>520</v>
      </c>
      <c r="N46" s="31" t="n">
        <f aca="false">N43+N45</f>
        <v>423</v>
      </c>
      <c r="O46" s="31" t="n">
        <f aca="false">O43+O45</f>
        <v>427</v>
      </c>
    </row>
    <row r="47" s="100" customFormat="true" ht="15" hidden="true" customHeight="true" outlineLevel="1" collapsed="false">
      <c r="A47" s="34" t="s">
        <v>6</v>
      </c>
      <c r="B47" s="201" t="n">
        <f aca="false">(B46-C46)/C46</f>
        <v>-0.0203562340966921</v>
      </c>
      <c r="C47" s="190" t="n">
        <f aca="false">(C46-D46)/D46</f>
        <v>-0.0343980343980344</v>
      </c>
      <c r="D47" s="190" t="n">
        <f aca="false">(D46-E46)/E46</f>
        <v>0.785087719298246</v>
      </c>
      <c r="E47" s="192" t="n">
        <v>-0.419847328244275</v>
      </c>
      <c r="F47" s="192" t="n">
        <f aca="false">IF(OR(H45=0,F45=0),"-",(F46-H46)/H46)</f>
        <v>0.0213903743315508</v>
      </c>
      <c r="G47" s="193" t="n">
        <f aca="false">IF(OR(H45=0,G45=0),"-",(G46-H46)/H46)</f>
        <v>0.0508021390374332</v>
      </c>
      <c r="H47" s="193" t="n">
        <f aca="false">IF(OR(I45=0,H45=0),"-",(H46-I46)/I46)</f>
        <v>-0.0944309927360775</v>
      </c>
      <c r="I47" s="40" t="n">
        <f aca="false">IF(OR(J45=0,I45=0),"-",(I46-J46)/J46)</f>
        <v>-0.115631691648822</v>
      </c>
      <c r="J47" s="40" t="n">
        <f aca="false">IF(OR(K45=0,J45=0),"-",(J46-K46)/K46)</f>
        <v>0.0241228070175439</v>
      </c>
      <c r="K47" s="40" t="n">
        <f aca="false">IF(OR(L45=0,K45=0),"-",(K46-L46)/L46)</f>
        <v>0.0857142857142857</v>
      </c>
      <c r="L47" s="40" t="n">
        <f aca="false">IF(OR(M45=0,L45=0),"-",(L46-M46)/M46)</f>
        <v>-0.192307692307692</v>
      </c>
      <c r="M47" s="40" t="n">
        <f aca="false">IF(OR(N45=0,M45=0),"-",(M46-N46)/N46)</f>
        <v>0.229314420803782</v>
      </c>
      <c r="N47" s="40" t="n">
        <f aca="false">IF(OR(O45=0,N45=0),"-",(N46-O46)/O46)</f>
        <v>-0.00936768149882904</v>
      </c>
      <c r="O47" s="40"/>
    </row>
    <row r="48" s="100" customFormat="true" ht="15" hidden="false" customHeight="true" outlineLevel="0" collapsed="false">
      <c r="A48" s="202" t="s">
        <v>27</v>
      </c>
      <c r="B48" s="203" t="s">
        <v>30</v>
      </c>
      <c r="C48" s="43" t="n">
        <v>6</v>
      </c>
      <c r="D48" s="43" t="n">
        <v>15</v>
      </c>
      <c r="E48" s="43" t="n">
        <v>10</v>
      </c>
      <c r="F48" s="43" t="n">
        <v>11</v>
      </c>
      <c r="G48" s="45" t="n">
        <v>13</v>
      </c>
      <c r="H48" s="46" t="n">
        <v>2</v>
      </c>
      <c r="I48" s="42" t="n">
        <v>4</v>
      </c>
      <c r="J48" s="42" t="n">
        <v>7</v>
      </c>
      <c r="K48" s="45" t="n">
        <v>7</v>
      </c>
      <c r="L48" s="59" t="n">
        <v>4</v>
      </c>
      <c r="M48" s="48" t="n">
        <v>7</v>
      </c>
      <c r="N48" s="42" t="n">
        <v>7</v>
      </c>
      <c r="O48" s="44" t="n">
        <v>4</v>
      </c>
    </row>
    <row r="49" s="100" customFormat="true" ht="15" hidden="true" customHeight="true" outlineLevel="1" collapsed="false">
      <c r="A49" s="30" t="s">
        <v>20</v>
      </c>
      <c r="B49" s="79"/>
      <c r="C49" s="153" t="n">
        <f aca="false">C46+C48</f>
        <v>399</v>
      </c>
      <c r="D49" s="182" t="n">
        <f aca="false">D46+D48</f>
        <v>422</v>
      </c>
      <c r="E49" s="204" t="n">
        <v>238</v>
      </c>
      <c r="F49" s="204" t="n">
        <f aca="false">F46+F48</f>
        <v>393</v>
      </c>
      <c r="G49" s="182" t="n">
        <f aca="false">G46+G48</f>
        <v>406</v>
      </c>
      <c r="H49" s="205" t="n">
        <f aca="false">H46+H48</f>
        <v>376</v>
      </c>
      <c r="I49" s="65" t="n">
        <f aca="false">I46+I48</f>
        <v>417</v>
      </c>
      <c r="J49" s="65" t="n">
        <f aca="false">J46+J48</f>
        <v>474</v>
      </c>
      <c r="K49" s="65" t="n">
        <f aca="false">K46+K48</f>
        <v>463</v>
      </c>
      <c r="L49" s="65" t="n">
        <f aca="false">L46+L48</f>
        <v>424</v>
      </c>
      <c r="M49" s="65" t="n">
        <f aca="false">M46+M48</f>
        <v>527</v>
      </c>
      <c r="N49" s="65" t="n">
        <f aca="false">N46+N48</f>
        <v>430</v>
      </c>
      <c r="O49" s="65" t="n">
        <f aca="false">O46+O48</f>
        <v>431</v>
      </c>
    </row>
    <row r="50" s="100" customFormat="true" ht="15" hidden="true" customHeight="true" outlineLevel="1" collapsed="false">
      <c r="A50" s="34" t="s">
        <v>6</v>
      </c>
      <c r="B50" s="79"/>
      <c r="C50" s="154" t="n">
        <f aca="false">IF(OR(G48=0,C48=0),"-",(C49-G49)/G49)</f>
        <v>-0.0172413793103448</v>
      </c>
      <c r="D50" s="183" t="n">
        <f aca="false">IF(OR(H48=0,D48=0),"-",(D49-H49)/H49)</f>
        <v>0.122340425531915</v>
      </c>
      <c r="E50" s="183" t="n">
        <v>-0.413793103448276</v>
      </c>
      <c r="F50" s="183" t="n">
        <f aca="false">IF(OR(H48=0,F48=0),"-",(F49-H49)/H49)</f>
        <v>0.0452127659574468</v>
      </c>
      <c r="G50" s="183" t="n">
        <f aca="false">IF(OR(H48=0,G48=0),"-",(G49-H49)/H49)</f>
        <v>0.0797872340425532</v>
      </c>
      <c r="H50" s="183" t="n">
        <f aca="false">IF(OR(I48=0,H48=0),"-",(H49-I49)/I49)</f>
        <v>-0.0983213429256595</v>
      </c>
      <c r="I50" s="206" t="n">
        <f aca="false">IF(OR(J48=0,I48=0),"-",(I49-J49)/J49)</f>
        <v>-0.120253164556962</v>
      </c>
      <c r="J50" s="206" t="n">
        <f aca="false">IF(OR(K48=0,J48=0),"-",(J49-K49)/K49)</f>
        <v>0.0237580993520518</v>
      </c>
      <c r="K50" s="206" t="n">
        <f aca="false">IF(OR(L48=0,K48=0),"-",(K49-L49)/L49)</f>
        <v>0.0919811320754717</v>
      </c>
      <c r="L50" s="206" t="n">
        <f aca="false">IF(OR(M48=0,L48=0),"-",(L49-M49)/M49)</f>
        <v>-0.195445920303605</v>
      </c>
      <c r="M50" s="206" t="n">
        <f aca="false">IF(OR(N48=0,M48=0),"-",(M49-N49)/N49)</f>
        <v>0.225581395348837</v>
      </c>
      <c r="N50" s="206" t="n">
        <f aca="false">IF(OR(O48=0,N48=0),"-",(N49-O49)/O49)</f>
        <v>-0.00232018561484919</v>
      </c>
      <c r="O50" s="206"/>
    </row>
    <row r="51" s="100" customFormat="true" ht="20.45" hidden="false" customHeight="true" outlineLevel="0" collapsed="false">
      <c r="A51" s="83" t="s">
        <v>21</v>
      </c>
      <c r="B51" s="207" t="n">
        <f aca="false">B6+B9+B12+B15+B18+B21+B24+B27+B30+B33+B36+B39+B42+B45+B48</f>
        <v>402</v>
      </c>
      <c r="C51" s="207" t="n">
        <f aca="false">C6+C9+C12+C15+C18+C21+C24+C27+C30+C33+C36+C39+C42+C45+C48</f>
        <v>399</v>
      </c>
      <c r="D51" s="207" t="n">
        <f aca="false">D6+D9+D12+D15+D18+D21+D24+D27+D30+D33+D36+D39+D42+D45+D48</f>
        <v>422</v>
      </c>
      <c r="E51" s="207" t="n">
        <f aca="false">E6+E9+E12+E15+E18+E21+E24+E27+E30+E33+E36+E39+E42+E45+E48</f>
        <v>238</v>
      </c>
      <c r="F51" s="207" t="n">
        <f aca="false">F6+F9+F12+F15+F18+F21+F24+F27+F30+F33+F36+F39+F42+F45+F48</f>
        <v>393</v>
      </c>
      <c r="G51" s="207" t="n">
        <f aca="false">G6+G9+G12+G15+G18+G21+G24+G27+G30+G33+G36+G39+G42+G45+G48</f>
        <v>406</v>
      </c>
      <c r="H51" s="208" t="n">
        <f aca="false">H6+H9+H12+H15+H18+H21+H24+H27+H30+H33+H36+H39+H42+H45+H48</f>
        <v>376</v>
      </c>
      <c r="I51" s="209" t="n">
        <f aca="false">I6+I9+I12+I15+I18+I21+I24+I27+I30+I33+I36+I39+I42+I45+I48</f>
        <v>417</v>
      </c>
      <c r="J51" s="209" t="n">
        <f aca="false">J6+J9+J12+J15+J18+J21+J24+J27+J30+J33+J36+J39+J42+J45+J48</f>
        <v>474</v>
      </c>
      <c r="K51" s="209" t="n">
        <f aca="false">K6+K9+K12+K15+K18+K21+K24+K27+K30+K33+K36+K39+K42+K45+K48</f>
        <v>463</v>
      </c>
      <c r="L51" s="209" t="n">
        <f aca="false">L6+L9+L12+L15+L18+L21+L24+L27+L30+L33+L36+L39+L42+L45+L48</f>
        <v>424</v>
      </c>
      <c r="M51" s="209" t="n">
        <f aca="false">M6+M9+M12+M15+M18+M21+M24+M27+M30+M33+M36+M39+M42+M45+M48</f>
        <v>527</v>
      </c>
      <c r="N51" s="209" t="n">
        <f aca="false">N6+N9+N12+N15+N18+N21+N24+N27+N30+N33+N36+N39+N42+N45+N48</f>
        <v>430</v>
      </c>
      <c r="O51" s="209" t="n">
        <f aca="false">O6+O9+O12+O15+O18+O21+O24+O27+O30+O33+O36+O39+O42+O45+O48</f>
        <v>431</v>
      </c>
    </row>
    <row r="52" customFormat="false" ht="20.45" hidden="false" customHeight="true" outlineLevel="1" collapsed="false">
      <c r="A52" s="86" t="s">
        <v>6</v>
      </c>
      <c r="B52" s="210" t="n">
        <f aca="false">IF(B48&lt;&gt;"",(B51-C51)/C51,"")</f>
        <v>0.0075187969924812</v>
      </c>
      <c r="C52" s="210" t="n">
        <f aca="false">IF(C48&lt;&gt;"",(C51-D51)/D51,"")</f>
        <v>-0.0545023696682464</v>
      </c>
      <c r="D52" s="211" t="n">
        <f aca="false">IF(D45&lt;&gt;"",(D51-E51)/E51,"")</f>
        <v>0.773109243697479</v>
      </c>
      <c r="E52" s="211" t="n">
        <f aca="false">IF(E45&lt;&gt;"",(E51-F51)/F51,"")</f>
        <v>-0.39440203562341</v>
      </c>
      <c r="F52" s="211" t="n">
        <f aca="false">IF(F45&lt;&gt;"",(F51-G51)/G51,"")</f>
        <v>-0.0320197044334975</v>
      </c>
      <c r="G52" s="211" t="n">
        <f aca="false">IF(G45&lt;&gt;"",(G51-H51)/H51,"")</f>
        <v>0.0797872340425532</v>
      </c>
      <c r="H52" s="88" t="n">
        <f aca="false">IF(H45&lt;&gt;"",(H51-I51)/I51,"")</f>
        <v>-0.0983213429256595</v>
      </c>
      <c r="I52" s="89" t="n">
        <f aca="false">IF(I45&lt;&gt;"",(I51-J51)/J51,"")</f>
        <v>-0.120253164556962</v>
      </c>
      <c r="J52" s="212" t="n">
        <f aca="false">IF(J48&lt;&gt;"",(J51-K51)/K51,"")</f>
        <v>0.0237580993520518</v>
      </c>
      <c r="K52" s="212" t="n">
        <f aca="false">(K51-L51)/L51</f>
        <v>0.0919811320754717</v>
      </c>
      <c r="L52" s="212" t="n">
        <f aca="false">(L51-M51)/M51</f>
        <v>-0.195445920303605</v>
      </c>
      <c r="M52" s="212" t="n">
        <f aca="false">(M51-N51)/N51</f>
        <v>0.225581395348837</v>
      </c>
      <c r="N52" s="212" t="n">
        <f aca="false">(N51-O51)/O51</f>
        <v>-0.00232018561484919</v>
      </c>
      <c r="O52" s="213"/>
    </row>
    <row r="53" s="4" customFormat="true" ht="14.25" hidden="false" customHeight="true" outlineLevel="0" collapsed="false">
      <c r="Q53" s="91"/>
      <c r="R53" s="91"/>
    </row>
    <row r="54" s="4" customFormat="true" ht="15" hidden="false" customHeight="false" outlineLevel="0" collapsed="false">
      <c r="A54" s="4" t="s">
        <v>22</v>
      </c>
      <c r="B54" s="4" t="s">
        <v>22</v>
      </c>
      <c r="Q54" s="91"/>
      <c r="R54" s="91"/>
    </row>
    <row r="55" s="4" customFormat="true" ht="15" hidden="false" customHeight="false" outlineLevel="0" collapsed="false">
      <c r="B55" s="4" t="s">
        <v>22</v>
      </c>
      <c r="Q55" s="91"/>
      <c r="R55" s="91"/>
    </row>
    <row r="56" s="4" customFormat="true" ht="15" hidden="false" customHeight="false" outlineLevel="0" collapsed="false">
      <c r="Q56" s="91"/>
      <c r="R56" s="91"/>
    </row>
    <row r="57" s="4" customFormat="true" ht="15" hidden="false" customHeight="false" outlineLevel="0" collapsed="false">
      <c r="Q57" s="91"/>
      <c r="R57" s="91"/>
    </row>
    <row r="58" s="4" customFormat="true" ht="15" hidden="false" customHeight="false" outlineLevel="0" collapsed="false">
      <c r="D58" s="4" t="s">
        <v>22</v>
      </c>
      <c r="Q58" s="91"/>
      <c r="R58" s="91"/>
    </row>
    <row r="59" s="4" customFormat="true" ht="15" hidden="false" customHeight="false" outlineLevel="0" collapsed="false">
      <c r="Q59" s="91"/>
      <c r="R59" s="91"/>
    </row>
    <row r="60" s="4" customFormat="true" ht="15" hidden="false" customHeight="false" outlineLevel="0" collapsed="false">
      <c r="Q60" s="91"/>
      <c r="R60" s="91"/>
    </row>
    <row r="61" s="4" customFormat="true" ht="15" hidden="false" customHeight="false" outlineLevel="0" collapsed="false">
      <c r="Q61" s="91"/>
      <c r="R61" s="91"/>
    </row>
    <row r="62" s="4" customFormat="true" ht="15" hidden="false" customHeight="false" outlineLevel="0" collapsed="false">
      <c r="Q62" s="91"/>
      <c r="R62" s="91"/>
    </row>
    <row r="63" s="4" customFormat="true" ht="15" hidden="false" customHeight="false" outlineLevel="0" collapsed="false">
      <c r="Q63" s="91"/>
      <c r="R63" s="91"/>
    </row>
    <row r="64" s="4" customFormat="true" ht="15" hidden="false" customHeight="false" outlineLevel="0" collapsed="false">
      <c r="Q64" s="91"/>
      <c r="R64" s="91"/>
    </row>
    <row r="65" s="4" customFormat="true" ht="15" hidden="false" customHeight="false" outlineLevel="0" collapsed="false">
      <c r="Q65" s="91"/>
      <c r="R65" s="91"/>
    </row>
    <row r="66" s="4" customFormat="true" ht="15" hidden="false" customHeight="false" outlineLevel="0" collapsed="false">
      <c r="Q66" s="91"/>
      <c r="R66" s="91"/>
    </row>
    <row r="67" s="4" customFormat="true" ht="15" hidden="false" customHeight="false" outlineLevel="0" collapsed="false">
      <c r="Q67" s="91"/>
      <c r="R67" s="91"/>
    </row>
    <row r="68" s="4" customFormat="true" ht="15" hidden="false" customHeight="false" outlineLevel="0" collapsed="false">
      <c r="W68" s="4" t="n">
        <v>74</v>
      </c>
    </row>
    <row r="69" s="4" customFormat="true" ht="15" hidden="false" customHeight="false" outlineLevel="0" collapsed="false">
      <c r="Q69" s="91"/>
      <c r="R69" s="91"/>
    </row>
  </sheetData>
  <mergeCells count="2">
    <mergeCell ref="A1:AA1"/>
    <mergeCell ref="A3:O3"/>
  </mergeCells>
  <conditionalFormatting sqref="B51:O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{64FEB235-406A-4B74-8FE5-C994506759EF}</x14:id>
        </ext>
      </extLst>
    </cfRule>
  </conditionalFormatting>
  <conditionalFormatting sqref="E7:F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{54911912-15CD-484D-AAC0-A5DA578BC694}</x14:id>
        </ext>
      </extLst>
    </cfRule>
  </conditionalFormatting>
  <conditionalFormatting sqref="E10: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{90E94038-65FA-4F1B-BFB0-D6297E20BB4E}</x14:id>
        </ext>
      </extLst>
    </cfRule>
  </conditionalFormatting>
  <conditionalFormatting sqref="E13: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{75B84C44-B877-4AD6-B6F1-8B98D74631CC}</x14:id>
        </ext>
      </extLst>
    </cfRule>
  </conditionalFormatting>
  <conditionalFormatting sqref="E16: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{C2EE5CD9-66FB-40B2-B6CD-F37C13E29986}</x14:id>
        </ext>
      </extLst>
    </cfRule>
  </conditionalFormatting>
  <conditionalFormatting sqref="E19: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{C385B096-BF12-41F0-B2A4-45B24A74D210}</x14:id>
        </ext>
      </extLst>
    </cfRule>
  </conditionalFormatting>
  <conditionalFormatting sqref="E22: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{2D532EA0-1684-4573-BE58-FC2AB0201497}</x14:id>
        </ext>
      </extLst>
    </cfRule>
  </conditionalFormatting>
  <conditionalFormatting sqref="E25: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{5BACE000-306A-4C41-9494-93232E5C41EC}</x14:id>
        </ext>
      </extLst>
    </cfRule>
  </conditionalFormatting>
  <conditionalFormatting sqref="E28: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{C7A0D268-46DB-4524-A762-6EAF30C391DC}</x14:id>
        </ext>
      </extLst>
    </cfRule>
  </conditionalFormatting>
  <conditionalFormatting sqref="E31: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{419CAED5-2780-46BC-AF1D-A3D1DFDF3530}</x14:id>
        </ext>
      </extLst>
    </cfRule>
  </conditionalFormatting>
  <conditionalFormatting sqref="E34: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{2BDFC0FC-A0C0-4CB1-BE48-FD4C31A63C2C}</x14:id>
        </ext>
      </extLst>
    </cfRule>
  </conditionalFormatting>
  <conditionalFormatting sqref="E37: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{3E774D29-10CB-4895-AFBC-A0EA98AD7FD6}</x14:id>
        </ext>
      </extLst>
    </cfRule>
  </conditionalFormatting>
  <conditionalFormatting sqref="E40:F40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{D29A1BAA-6996-4B19-85D2-C06F60E046AB}</x14:id>
        </ext>
      </extLst>
    </cfRule>
  </conditionalFormatting>
  <conditionalFormatting sqref="E43:F43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{AECB5F8B-8AA7-4612-ADBE-D7875AB05BAC}</x14:id>
        </ext>
      </extLst>
    </cfRule>
  </conditionalFormatting>
  <conditionalFormatting sqref="E46:F46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{A47591C1-CD1B-4A16-99E8-FEEFB1F39C43}</x14:id>
        </ext>
      </extLst>
    </cfRule>
  </conditionalFormatting>
  <conditionalFormatting sqref="E49:F49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{C334B0CA-27FD-40C1-B65C-967F6E14D553}</x14:id>
        </ext>
      </extLst>
    </cfRule>
  </conditionalFormatting>
  <conditionalFormatting sqref="G7:O7 C7:D7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{C35534CA-CB50-49C8-B240-F0A5824FE2D0}</x14:id>
        </ext>
      </extLst>
    </cfRule>
  </conditionalFormatting>
  <conditionalFormatting sqref="G10:O10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{1D66E6D5-5FE0-4AC6-AD90-48F73647E0A7}</x14:id>
        </ext>
      </extLst>
    </cfRule>
  </conditionalFormatting>
  <conditionalFormatting sqref="G13:O13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{A6941318-2CB4-4B11-ADA4-9E47E7864CDA}</x14:id>
        </ext>
      </extLst>
    </cfRule>
  </conditionalFormatting>
  <conditionalFormatting sqref="G16:O16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{70393877-1053-44DE-AC4C-DB4E412DF724}</x14:id>
        </ext>
      </extLst>
    </cfRule>
  </conditionalFormatting>
  <conditionalFormatting sqref="G19:O19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{D35316F9-5071-4EB6-AE18-ACA021EE6B2D}</x14:id>
        </ext>
      </extLst>
    </cfRule>
  </conditionalFormatting>
  <conditionalFormatting sqref="G22:O22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{E2B2BA37-5E43-47C6-8D76-2CF0C34CA738}</x14:id>
        </ext>
      </extLst>
    </cfRule>
  </conditionalFormatting>
  <conditionalFormatting sqref="G25:O25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{49CFE1DE-84DA-4DEE-82A3-E9FE4500A034}</x14:id>
        </ext>
      </extLst>
    </cfRule>
  </conditionalFormatting>
  <conditionalFormatting sqref="G28:O28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{E07BB0B3-F1F2-4252-957E-D3C9C6308541}</x14:id>
        </ext>
      </extLst>
    </cfRule>
  </conditionalFormatting>
  <conditionalFormatting sqref="G31:O31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{DACD546E-B0BE-40DE-A618-E44072A7CE9F}</x14:id>
        </ext>
      </extLst>
    </cfRule>
  </conditionalFormatting>
  <conditionalFormatting sqref="G34:O34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{5738B990-4B43-4555-A69E-7E9910E33AB5}</x14:id>
        </ext>
      </extLst>
    </cfRule>
  </conditionalFormatting>
  <conditionalFormatting sqref="G37:O37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{70DF326E-2F6B-4DAF-99F2-503A82E0D0BC}</x14:id>
        </ext>
      </extLst>
    </cfRule>
  </conditionalFormatting>
  <conditionalFormatting sqref="G40:O40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{788080F0-DF6B-47DB-94DE-DA2C3AC39064}</x14:id>
        </ext>
      </extLst>
    </cfRule>
  </conditionalFormatting>
  <conditionalFormatting sqref="G43:O43">
    <cfRule type="dataBar" priority="3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{BC7D262C-C874-4F25-B520-F4D0683EF410}</x14:id>
        </ext>
      </extLst>
    </cfRule>
  </conditionalFormatting>
  <conditionalFormatting sqref="G46:O46">
    <cfRule type="dataBar" priority="3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{77F6E055-3070-444A-A4C8-BF861642D429}</x14:id>
        </ext>
      </extLst>
    </cfRule>
  </conditionalFormatting>
  <conditionalFormatting sqref="G49:O49 C49:D49">
    <cfRule type="dataBar" priority="3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{6719816C-4350-4388-869D-26445020BA21}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FEB235-406A-4B74-8FE5-C994506759E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54911912-15CD-484D-AAC0-A5DA578BC69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E7:F7</xm:sqref>
        </x14:conditionalFormatting>
        <x14:conditionalFormatting xmlns:xm="http://schemas.microsoft.com/office/excel/2006/main">
          <x14:cfRule type="dataBar" id="{90E94038-65FA-4F1B-BFB0-D6297E20BB4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E10:F10</xm:sqref>
        </x14:conditionalFormatting>
        <x14:conditionalFormatting xmlns:xm="http://schemas.microsoft.com/office/excel/2006/main">
          <x14:cfRule type="dataBar" id="{75B84C44-B877-4AD6-B6F1-8B98D74631C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C2EE5CD9-66FB-40B2-B6CD-F37C13E2998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C385B096-BF12-41F0-B2A4-45B24A74D21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E19:F19</xm:sqref>
        </x14:conditionalFormatting>
        <x14:conditionalFormatting xmlns:xm="http://schemas.microsoft.com/office/excel/2006/main">
          <x14:cfRule type="dataBar" id="{2D532EA0-1684-4573-BE58-FC2AB020149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5BACE000-306A-4C41-9494-93232E5C41E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E25:F25</xm:sqref>
        </x14:conditionalFormatting>
        <x14:conditionalFormatting xmlns:xm="http://schemas.microsoft.com/office/excel/2006/main">
          <x14:cfRule type="dataBar" id="{C7A0D268-46DB-4524-A762-6EAF30C391D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E28:F28</xm:sqref>
        </x14:conditionalFormatting>
        <x14:conditionalFormatting xmlns:xm="http://schemas.microsoft.com/office/excel/2006/main">
          <x14:cfRule type="dataBar" id="{419CAED5-2780-46BC-AF1D-A3D1DFDF353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E31:F31</xm:sqref>
        </x14:conditionalFormatting>
        <x14:conditionalFormatting xmlns:xm="http://schemas.microsoft.com/office/excel/2006/main">
          <x14:cfRule type="dataBar" id="{2BDFC0FC-A0C0-4CB1-BE48-FD4C31A63C2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E34:F34</xm:sqref>
        </x14:conditionalFormatting>
        <x14:conditionalFormatting xmlns:xm="http://schemas.microsoft.com/office/excel/2006/main">
          <x14:cfRule type="dataBar" id="{3E774D29-10CB-4895-AFBC-A0EA98AD7FD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E37:F37</xm:sqref>
        </x14:conditionalFormatting>
        <x14:conditionalFormatting xmlns:xm="http://schemas.microsoft.com/office/excel/2006/main">
          <x14:cfRule type="dataBar" id="{D29A1BAA-6996-4B19-85D2-C06F60E046A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E40:F40</xm:sqref>
        </x14:conditionalFormatting>
        <x14:conditionalFormatting xmlns:xm="http://schemas.microsoft.com/office/excel/2006/main">
          <x14:cfRule type="dataBar" id="{AECB5F8B-8AA7-4612-ADBE-D7875AB05BA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E43:F43</xm:sqref>
        </x14:conditionalFormatting>
        <x14:conditionalFormatting xmlns:xm="http://schemas.microsoft.com/office/excel/2006/main">
          <x14:cfRule type="dataBar" id="{A47591C1-CD1B-4A16-99E8-FEEFB1F39C4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E46:F46</xm:sqref>
        </x14:conditionalFormatting>
        <x14:conditionalFormatting xmlns:xm="http://schemas.microsoft.com/office/excel/2006/main">
          <x14:cfRule type="dataBar" id="{C334B0CA-27FD-40C1-B65C-967F6E14D55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E49:F49</xm:sqref>
        </x14:conditionalFormatting>
        <x14:conditionalFormatting xmlns:xm="http://schemas.microsoft.com/office/excel/2006/main">
          <x14:cfRule type="dataBar" id="{C35534CA-CB50-49C8-B240-F0A5824FE2D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G7:O7 C7:D7</xm:sqref>
        </x14:conditionalFormatting>
        <x14:conditionalFormatting xmlns:xm="http://schemas.microsoft.com/office/excel/2006/main">
          <x14:cfRule type="dataBar" id="{1D66E6D5-5FE0-4AC6-AD90-48F73647E0A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A6941318-2CB4-4B11-ADA4-9E47E7864CD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70393877-1053-44DE-AC4C-DB4E412DF72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D35316F9-5071-4EB6-AE18-ACA021EE6B2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E2B2BA37-5E43-47C6-8D76-2CF0C34CA73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49CFE1DE-84DA-4DEE-82A3-E9FE4500A03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E07BB0B3-F1F2-4252-957E-D3C9C630854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DACD546E-B0BE-40DE-A618-E44072A7CE9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5738B990-4B43-4555-A69E-7E9910E33AB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G34:O34</xm:sqref>
        </x14:conditionalFormatting>
        <x14:conditionalFormatting xmlns:xm="http://schemas.microsoft.com/office/excel/2006/main">
          <x14:cfRule type="dataBar" id="{70DF326E-2F6B-4DAF-99F2-503A82E0D0B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788080F0-DF6B-47DB-94DE-DA2C3AC3906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BC7D262C-C874-4F25-B520-F4D0683EF41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77F6E055-3070-444A-A4C8-BF861642D42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G46:O46</xm:sqref>
        </x14:conditionalFormatting>
        <x14:conditionalFormatting xmlns:xm="http://schemas.microsoft.com/office/excel/2006/main">
          <x14:cfRule type="dataBar" id="{6719816C-4350-4388-869D-26445020BA2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G49:O49 C49:D49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69"/>
  <sheetViews>
    <sheetView showFormulas="false" showGridLines="true" showRowColHeaders="true" showZeros="true" rightToLeft="false" tabSelected="false" showOutlineSymbols="true" defaultGridColor="true" view="normal" topLeftCell="A1" colorId="64" zoomScale="102" zoomScaleNormal="102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C56" activeCellId="0" sqref="C56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" min="2" style="4" width="11.71"/>
    <col collapsed="false" customWidth="true" hidden="false" outlineLevel="0" max="3" min="3" style="4" width="13.48"/>
    <col collapsed="false" customWidth="true" hidden="false" outlineLevel="0" max="4" min="4" style="4" width="13.75"/>
    <col collapsed="false" customWidth="true" hidden="false" outlineLevel="0" max="9" min="5" style="4" width="11.71"/>
    <col collapsed="false" customWidth="true" hidden="false" outlineLevel="0" max="11" min="10" style="4" width="12.29"/>
    <col collapsed="false" customWidth="true" hidden="false" outlineLevel="0" max="12" min="12" style="91" width="12.14"/>
    <col collapsed="false" customWidth="true" hidden="false" outlineLevel="0" max="13" min="13" style="91" width="13.14"/>
    <col collapsed="false" customWidth="true" hidden="false" outlineLevel="0" max="14" min="14" style="4" width="13.14"/>
    <col collapsed="false" customWidth="true" hidden="false" outlineLevel="0" max="15" min="15" style="4" width="14.03"/>
    <col collapsed="false" customWidth="false" hidden="false" outlineLevel="0" max="1024" min="16" style="4" width="11.42"/>
  </cols>
  <sheetData>
    <row r="1" customFormat="false" ht="36" hidden="false" customHeight="false" outlineLevel="0" collapsed="false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3"/>
      <c r="N1" s="3"/>
      <c r="O1" s="3"/>
      <c r="P1" s="3"/>
      <c r="Q1" s="3"/>
    </row>
    <row r="3" customFormat="false" ht="30" hidden="false" customHeight="true" outlineLevel="0" collapsed="false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215" t="n">
        <v>2022</v>
      </c>
      <c r="E5" s="18" t="n">
        <v>2021</v>
      </c>
      <c r="F5" s="216" t="n">
        <v>2019</v>
      </c>
      <c r="G5" s="217" t="n">
        <v>2018</v>
      </c>
      <c r="H5" s="94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</row>
    <row r="6" s="100" customFormat="true" ht="15" hidden="false" customHeight="true" outlineLevel="0" collapsed="false">
      <c r="A6" s="218" t="s">
        <v>3</v>
      </c>
      <c r="B6" s="219" t="n">
        <f aca="false">'AINAY-LE-CHATEAU'!B6+BOUZAIS!B6+VELLES!B6+SORGES!B6+'SAINT FERME'!B6</f>
        <v>32</v>
      </c>
      <c r="C6" s="220" t="n">
        <f aca="false">'AINAY-LE-CHATEAU'!C6+BOUZAIS!C6+VELLES!C6+SORGES!C6+'SAINT FERME'!C6</f>
        <v>62</v>
      </c>
      <c r="D6" s="221" t="n">
        <v>33</v>
      </c>
      <c r="E6" s="220" t="n">
        <f aca="false">'AINAY-LE-CHATEAU'!E6+BOUZAIS!E6+'SAINT FERME'!E6+SORGES!E6</f>
        <v>0</v>
      </c>
      <c r="F6" s="222" t="n">
        <f aca="false">'AINAY-LE-CHATEAU'!F6+BOUZAIS!F6+'SAINT FERME'!F6</f>
        <v>12</v>
      </c>
      <c r="G6" s="26" t="n">
        <f aca="false">'AINAY-LE-CHATEAU'!G6+BOUZAIS!G6+'SAINT FERME'!G6</f>
        <v>25</v>
      </c>
      <c r="H6" s="223" t="n">
        <f aca="false">'AINAY-LE-CHATEAU'!H6+BOUZAIS!H6+'SAINT FERME'!H6</f>
        <v>12</v>
      </c>
      <c r="I6" s="99" t="n">
        <f aca="false">'AINAY-LE-CHATEAU'!I6+BOUZAIS!I6+'SAINT FERME'!I6</f>
        <v>20</v>
      </c>
      <c r="J6" s="21" t="n">
        <f aca="false">'AINAY-LE-CHATEAU'!J6+BOUZAIS!J6+'SAINT FERME'!J6</f>
        <v>18</v>
      </c>
      <c r="K6" s="26" t="n">
        <f aca="false">'AINAY-LE-CHATEAU'!K6+BOUZAIS!K6+'SAINT FERME'!K6</f>
        <v>3</v>
      </c>
      <c r="L6" s="27" t="n">
        <f aca="false">'AINAY-LE-CHATEAU'!L6+BOUZAIS!L6+'SAINT FERME'!L6</f>
        <v>21</v>
      </c>
      <c r="M6" s="28" t="n">
        <f aca="false">'AINAY-LE-CHATEAU'!M6+BOUZAIS!M6+'SAINT FERME'!M6</f>
        <v>20</v>
      </c>
      <c r="N6" s="98" t="n">
        <f aca="false">BOUZAIS!N6+'SAINT FERME'!N6</f>
        <v>14</v>
      </c>
      <c r="O6" s="99" t="n">
        <f aca="false">'AINAY-LE-CHATEAU'!B6+BOUZAIS!O6+'SAINT FERME'!O6</f>
        <v>14</v>
      </c>
    </row>
    <row r="7" s="100" customFormat="true" ht="15" hidden="true" customHeight="true" outlineLevel="1" collapsed="false">
      <c r="A7" s="101" t="s">
        <v>5</v>
      </c>
      <c r="B7" s="224" t="n">
        <f aca="false">'AINAY-LE-CHATEAU'!B7+BOUZAIS!B7+VELLES!B7+SORGES!B7+'SAINT FERME'!B7</f>
        <v>32</v>
      </c>
      <c r="C7" s="195" t="n">
        <f aca="false">'AINAY-LE-CHATEAU'!C7+BOUZAIS!C7+VELLES!C7+SORGES!C7+'SAINT FERME'!C7</f>
        <v>62</v>
      </c>
      <c r="D7" s="225" t="n">
        <f aca="false">'AINAY-LE-CHATEAU'!D7+BOUZAIS!D7+VELLES!D7+SORGES!D7+'SAINT FERME'!D7</f>
        <v>33</v>
      </c>
      <c r="E7" s="195" t="n">
        <f aca="false">E6</f>
        <v>0</v>
      </c>
      <c r="F7" s="226" t="n">
        <f aca="false">F6</f>
        <v>12</v>
      </c>
      <c r="G7" s="139" t="n">
        <f aca="false">G6</f>
        <v>25</v>
      </c>
      <c r="H7" s="139" t="n">
        <f aca="false">H6</f>
        <v>12</v>
      </c>
      <c r="I7" s="32" t="n">
        <f aca="false">I4+I6</f>
        <v>20</v>
      </c>
      <c r="J7" s="31" t="n">
        <f aca="false">H4+J6</f>
        <v>18</v>
      </c>
      <c r="K7" s="31" t="n">
        <f aca="false">G4+K6</f>
        <v>3</v>
      </c>
      <c r="L7" s="31" t="n">
        <f aca="false">F4+L6</f>
        <v>21</v>
      </c>
      <c r="M7" s="31" t="n">
        <f aca="false">E4+M6</f>
        <v>20</v>
      </c>
      <c r="N7" s="31" t="n">
        <f aca="false">D4+N6</f>
        <v>14</v>
      </c>
      <c r="O7" s="31" t="n">
        <f aca="false">C4+O6</f>
        <v>14</v>
      </c>
    </row>
    <row r="8" s="100" customFormat="true" ht="15" hidden="true" customHeight="true" outlineLevel="1" collapsed="false">
      <c r="A8" s="106" t="s">
        <v>6</v>
      </c>
      <c r="B8" s="227" t="n">
        <f aca="false">(B7-C7)/C7</f>
        <v>-0.483870967741936</v>
      </c>
      <c r="C8" s="228" t="n">
        <f aca="false">(C7-D7)/D7</f>
        <v>0.878787878787879</v>
      </c>
      <c r="D8" s="229" t="e">
        <f aca="false">(D7-E7)/E7</f>
        <v>#DIV/0!</v>
      </c>
      <c r="E8" s="228" t="n">
        <f aca="false">(E7-F7)/F7</f>
        <v>-1</v>
      </c>
      <c r="F8" s="230" t="n">
        <f aca="false">(F7-G7)/G7</f>
        <v>-0.52</v>
      </c>
      <c r="G8" s="231" t="n">
        <f aca="false">IF(OR(H6=0,G6=0),"-",(G7-H7)/H7)</f>
        <v>1.08333333333333</v>
      </c>
      <c r="H8" s="231" t="n">
        <f aca="false">IF(OR(I6=0,H6=0),"-",(H7-I7)/I7)</f>
        <v>-0.4</v>
      </c>
      <c r="I8" s="232" t="n">
        <f aca="false">IF(OR(J6=0,I6=0),"-",(I7-J7)/J7)</f>
        <v>0.111111111111111</v>
      </c>
      <c r="J8" s="40" t="n">
        <f aca="false">IF(OR(K6=0,J6=0),"-",(J7-K7)/K7)</f>
        <v>5</v>
      </c>
      <c r="K8" s="40" t="n">
        <f aca="false">IF(OR(L6=0,K6=0),"-",(K7-L7)/L7)</f>
        <v>-0.857142857142857</v>
      </c>
      <c r="L8" s="40" t="n">
        <f aca="false">IF(OR(M6=0,L6=0),"-",(L7-M7)/M7)</f>
        <v>0.05</v>
      </c>
      <c r="M8" s="40" t="n">
        <f aca="false">IF(OR(N6=0,M6=0),"-",(M7-N7)/N7)</f>
        <v>0.428571428571429</v>
      </c>
      <c r="N8" s="40" t="n">
        <f aca="false">IF(OR(O6=0,N6=0),"-",(N7-O7)/O7)</f>
        <v>0</v>
      </c>
      <c r="O8" s="40"/>
    </row>
    <row r="9" s="100" customFormat="true" ht="15" hidden="false" customHeight="true" outlineLevel="0" collapsed="false">
      <c r="A9" s="233" t="s">
        <v>4</v>
      </c>
      <c r="B9" s="224" t="n">
        <f aca="false">'AINAY-LE-CHATEAU'!B9+BOUZAIS!B9+VELLES!B9+SORGES!B9+'SAINT FERME'!B9</f>
        <v>111</v>
      </c>
      <c r="C9" s="195" t="n">
        <f aca="false">'AINAY-LE-CHATEAU'!C9+BOUZAIS!C9+VELLES!C9+SORGES!C9+'SAINT FERME'!C9</f>
        <v>84</v>
      </c>
      <c r="D9" s="225" t="n">
        <v>82</v>
      </c>
      <c r="E9" s="195" t="n">
        <f aca="false">'AINAY-LE-CHATEAU'!E9+BOUZAIS!E9+'SAINT FERME'!E9+SORGES!E9</f>
        <v>1</v>
      </c>
      <c r="F9" s="234" t="n">
        <f aca="false">'AINAY-LE-CHATEAU'!F9+BOUZAIS!F9+'SAINT FERME'!F9</f>
        <v>61</v>
      </c>
      <c r="G9" s="45" t="n">
        <f aca="false">'AINAY-LE-CHATEAU'!G9+BOUZAIS!G9+'SAINT FERME'!G9</f>
        <v>52</v>
      </c>
      <c r="H9" s="52" t="n">
        <f aca="false">'AINAY-LE-CHATEAU'!H9+BOUZAIS!H9+'SAINT FERME'!H9</f>
        <v>57</v>
      </c>
      <c r="I9" s="44" t="n">
        <f aca="false">'AINAY-LE-CHATEAU'!I9+BOUZAIS!I9+'SAINT FERME'!I9</f>
        <v>50</v>
      </c>
      <c r="J9" s="235" t="n">
        <f aca="false">'AINAY-LE-CHATEAU'!J9+BOUZAIS!J9+'SAINT FERME'!J9</f>
        <v>39</v>
      </c>
      <c r="K9" s="45" t="n">
        <f aca="false">'AINAY-LE-CHATEAU'!K9+BOUZAIS!K9+'SAINT FERME'!K9</f>
        <v>33</v>
      </c>
      <c r="L9" s="47" t="n">
        <f aca="false">'AINAY-LE-CHATEAU'!L9+BOUZAIS!L9+'SAINT FERME'!L9</f>
        <v>42</v>
      </c>
      <c r="M9" s="48" t="n">
        <f aca="false">'AINAY-LE-CHATEAU'!M9+BOUZAIS!M9+'SAINT FERME'!M9</f>
        <v>40</v>
      </c>
      <c r="N9" s="110" t="n">
        <f aca="false">BOUZAIS!N9+'SAINT FERME'!N9</f>
        <v>36</v>
      </c>
      <c r="O9" s="44" t="n">
        <f aca="false">'AINAY-LE-CHATEAU'!B9+BOUZAIS!O9+'SAINT FERME'!O9</f>
        <v>44</v>
      </c>
    </row>
    <row r="10" s="100" customFormat="true" ht="15" hidden="true" customHeight="true" outlineLevel="1" collapsed="false">
      <c r="A10" s="101" t="s">
        <v>5</v>
      </c>
      <c r="B10" s="194" t="n">
        <f aca="false">'AINAY-LE-CHATEAU'!B10+BOUZAIS!B10+VELLES!B10+SORGES!B10+'SAINT FERME'!B10</f>
        <v>143</v>
      </c>
      <c r="C10" s="195" t="n">
        <f aca="false">'AINAY-LE-CHATEAU'!C10+BOUZAIS!C10+VELLES!C10+SORGES!C10+'SAINT FERME'!C10</f>
        <v>146</v>
      </c>
      <c r="D10" s="225" t="n">
        <f aca="false">D7+D9</f>
        <v>115</v>
      </c>
      <c r="E10" s="195" t="n">
        <f aca="false">'AINAY-LE-CHATEAU'!E10+BOUZAIS!E10+'SAINT FERME'!E10+SORGES!E10</f>
        <v>1</v>
      </c>
      <c r="F10" s="226" t="n">
        <f aca="false">F7+F9</f>
        <v>73</v>
      </c>
      <c r="G10" s="153" t="n">
        <f aca="false">G7+G9</f>
        <v>77</v>
      </c>
      <c r="H10" s="153" t="n">
        <f aca="false">H7+H9</f>
        <v>69</v>
      </c>
      <c r="I10" s="32" t="n">
        <f aca="false">I7+I9</f>
        <v>70</v>
      </c>
      <c r="J10" s="31" t="n">
        <f aca="false">J7+J9</f>
        <v>57</v>
      </c>
      <c r="K10" s="31" t="n">
        <f aca="false">K7+K9</f>
        <v>36</v>
      </c>
      <c r="L10" s="31" t="n">
        <f aca="false">L7+L9</f>
        <v>63</v>
      </c>
      <c r="M10" s="31" t="n">
        <f aca="false">M7+M9</f>
        <v>60</v>
      </c>
      <c r="N10" s="31" t="n">
        <f aca="false">N7+N9</f>
        <v>50</v>
      </c>
      <c r="O10" s="31" t="n">
        <f aca="false">O7+O9</f>
        <v>58</v>
      </c>
    </row>
    <row r="11" s="100" customFormat="true" ht="15" hidden="true" customHeight="true" outlineLevel="1" collapsed="false">
      <c r="A11" s="106" t="s">
        <v>6</v>
      </c>
      <c r="B11" s="236" t="n">
        <f aca="false">(B10-C10)/C10</f>
        <v>-0.0205479452054794</v>
      </c>
      <c r="C11" s="228" t="n">
        <f aca="false">(C10-D10)/D10</f>
        <v>0.269565217391304</v>
      </c>
      <c r="D11" s="229" t="n">
        <f aca="false">(D10-E10)/E10</f>
        <v>114</v>
      </c>
      <c r="E11" s="228" t="n">
        <f aca="false">(E10-F10)/F10</f>
        <v>-0.986301369863014</v>
      </c>
      <c r="F11" s="237" t="n">
        <f aca="false">IF(OR(H9=0,F9=0),"-",(F10-H10)/H10)</f>
        <v>0.0579710144927536</v>
      </c>
      <c r="G11" s="231" t="n">
        <f aca="false">IF(OR(H9=0,G9=0),"-",(G10-H10)/H10)</f>
        <v>0.115942028985507</v>
      </c>
      <c r="H11" s="231" t="n">
        <f aca="false">IF(OR(I9=0,H9=0),"-",(H10-I10)/I10)</f>
        <v>-0.0142857142857143</v>
      </c>
      <c r="I11" s="232" t="n">
        <f aca="false">IF(OR(J9=0,I9=0),"-",(I10-J10)/J10)</f>
        <v>0.228070175438596</v>
      </c>
      <c r="J11" s="40" t="n">
        <f aca="false">IF(OR(K9=0,J9=0),"-",(J10-K10)/K10)</f>
        <v>0.583333333333333</v>
      </c>
      <c r="K11" s="40" t="n">
        <f aca="false">IF(OR(L9=0,K9=0),"-",(K10-L10)/L10)</f>
        <v>-0.428571428571429</v>
      </c>
      <c r="L11" s="40" t="n">
        <f aca="false">IF(OR(M9=0,L9=0),"-",(L10-M10)/M10)</f>
        <v>0.05</v>
      </c>
      <c r="M11" s="40" t="n">
        <f aca="false">IF(OR(N9=0,M9=0),"-",(M10-N10)/N10)</f>
        <v>0.2</v>
      </c>
      <c r="N11" s="40" t="n">
        <f aca="false">IF(OR(O9=0,N9=0),"-",(N10-O10)/O10)</f>
        <v>-0.137931034482759</v>
      </c>
      <c r="O11" s="40"/>
    </row>
    <row r="12" s="100" customFormat="true" ht="15" hidden="false" customHeight="true" outlineLevel="0" collapsed="false">
      <c r="A12" s="41" t="s">
        <v>8</v>
      </c>
      <c r="B12" s="21" t="n">
        <f aca="false">'AINAY-LE-CHATEAU'!B12+BOUZAIS!B12+VELLES!B12+SORGES!B12+'SAINT FERME'!B12</f>
        <v>173</v>
      </c>
      <c r="C12" s="136" t="n">
        <f aca="false">'AINAY-LE-CHATEAU'!C12+BOUZAIS!C12+VELLES!C12+SORGES!C12+'SAINT FERME'!C12</f>
        <v>160</v>
      </c>
      <c r="D12" s="238" t="n">
        <v>142</v>
      </c>
      <c r="E12" s="136" t="n">
        <f aca="false">'AINAY-LE-CHATEAU'!E12+BOUZAIS!E12+'SAINT FERME'!E12+SORGES!E12</f>
        <v>0</v>
      </c>
      <c r="F12" s="59" t="n">
        <f aca="false">'AINAY-LE-CHATEAU'!F12+BOUZAIS!F12+'SAINT FERME'!F12</f>
        <v>89</v>
      </c>
      <c r="G12" s="45" t="n">
        <f aca="false">'AINAY-LE-CHATEAU'!G12+BOUZAIS!G12+'SAINT FERME'!G12</f>
        <v>88</v>
      </c>
      <c r="H12" s="52" t="n">
        <v>76</v>
      </c>
      <c r="I12" s="44" t="n">
        <f aca="false">'AINAY-LE-CHATEAU'!I12+BOUZAIS!I12+'SAINT FERME'!I12</f>
        <v>74</v>
      </c>
      <c r="J12" s="239" t="n">
        <f aca="false">'AINAY-LE-CHATEAU'!J12+BOUZAIS!J12+'SAINT FERME'!J12</f>
        <v>104</v>
      </c>
      <c r="K12" s="45" t="n">
        <f aca="false">'AINAY-LE-CHATEAU'!K12+BOUZAIS!K12+'SAINT FERME'!K12</f>
        <v>74</v>
      </c>
      <c r="L12" s="47" t="n">
        <f aca="false">'AINAY-LE-CHATEAU'!L12+BOUZAIS!L12+'SAINT FERME'!L12</f>
        <v>67</v>
      </c>
      <c r="M12" s="48" t="n">
        <f aca="false">'AINAY-LE-CHATEAU'!M12+BOUZAIS!M12+'SAINT FERME'!M12</f>
        <v>83</v>
      </c>
      <c r="N12" s="110" t="n">
        <f aca="false">BOUZAIS!N12+'SAINT FERME'!N12</f>
        <v>44</v>
      </c>
      <c r="O12" s="44" t="n">
        <f aca="false">'AINAY-LE-CHATEAU'!B12+BOUZAIS!O12+'SAINT FERME'!O12</f>
        <v>82</v>
      </c>
    </row>
    <row r="13" s="100" customFormat="true" ht="15" hidden="true" customHeight="true" outlineLevel="1" collapsed="false">
      <c r="A13" s="30" t="s">
        <v>5</v>
      </c>
      <c r="B13" s="240" t="n">
        <f aca="false">B10+B12</f>
        <v>316</v>
      </c>
      <c r="C13" s="136" t="n">
        <f aca="false">C10+C12</f>
        <v>306</v>
      </c>
      <c r="D13" s="238" t="n">
        <f aca="false">D10+D12</f>
        <v>257</v>
      </c>
      <c r="E13" s="136" t="n">
        <f aca="false">'AINAY-LE-CHATEAU'!E13+BOUZAIS!E13+'SAINT FERME'!E13+SORGES!E13</f>
        <v>1</v>
      </c>
      <c r="F13" s="241" t="n">
        <f aca="false">F10+F12</f>
        <v>162</v>
      </c>
      <c r="G13" s="153" t="n">
        <f aca="false">G10+G12</f>
        <v>165</v>
      </c>
      <c r="H13" s="153" t="n">
        <f aca="false">H10+H12</f>
        <v>145</v>
      </c>
      <c r="I13" s="32" t="n">
        <f aca="false">I10+I12</f>
        <v>144</v>
      </c>
      <c r="J13" s="31" t="n">
        <f aca="false">J10+J12</f>
        <v>161</v>
      </c>
      <c r="K13" s="31" t="n">
        <f aca="false">K10+K12</f>
        <v>110</v>
      </c>
      <c r="L13" s="31" t="n">
        <f aca="false">L10+L12</f>
        <v>130</v>
      </c>
      <c r="M13" s="31" t="n">
        <f aca="false">M10+M12</f>
        <v>143</v>
      </c>
      <c r="N13" s="31" t="n">
        <f aca="false">N10+N12</f>
        <v>94</v>
      </c>
      <c r="O13" s="31" t="n">
        <f aca="false">O10+O12</f>
        <v>140</v>
      </c>
    </row>
    <row r="14" s="100" customFormat="true" ht="15" hidden="true" customHeight="true" outlineLevel="1" collapsed="false">
      <c r="A14" s="34" t="s">
        <v>6</v>
      </c>
      <c r="B14" s="236" t="n">
        <f aca="false">(B13-C13)/C13</f>
        <v>0.0326797385620915</v>
      </c>
      <c r="C14" s="242" t="n">
        <f aca="false">(C13-D13)/D13</f>
        <v>0.190661478599222</v>
      </c>
      <c r="D14" s="238" t="n">
        <v>0</v>
      </c>
      <c r="E14" s="136" t="e">
        <f aca="false">'AINAY-LE-CHATEAU'!E14+BOUZAIS!E14+'SAINT FERME'!E14+SORGES!E14</f>
        <v>#VALUE!</v>
      </c>
      <c r="F14" s="243" t="n">
        <f aca="false">IF(OR(H12=0,F12=0),"-",(F13-H13)/H13)</f>
        <v>0.117241379310345</v>
      </c>
      <c r="G14" s="231" t="n">
        <f aca="false">IF(OR(H12=0,G12=0),"-",(G13-H13)/H13)</f>
        <v>0.137931034482759</v>
      </c>
      <c r="H14" s="231" t="n">
        <f aca="false">IF(OR(I12=0,H12=0),"-",(H13-I13)/I13)</f>
        <v>0.00694444444444444</v>
      </c>
      <c r="I14" s="232" t="n">
        <f aca="false">IF(OR(J12=0,I12=0),"-",(I13-J13)/J13)</f>
        <v>-0.105590062111801</v>
      </c>
      <c r="J14" s="40" t="n">
        <f aca="false">IF(OR(K12=0,J12=0),"-",(J13-K13)/K13)</f>
        <v>0.463636363636364</v>
      </c>
      <c r="K14" s="40" t="n">
        <f aca="false">IF(OR(L12=0,K12=0),"-",(K13-L13)/L13)</f>
        <v>-0.153846153846154</v>
      </c>
      <c r="L14" s="40" t="n">
        <f aca="false">IF(OR(M12=0,L12=0),"-",(L13-M13)/M13)</f>
        <v>-0.0909090909090909</v>
      </c>
      <c r="M14" s="40" t="n">
        <f aca="false">IF(OR(N12=0,M12=0),"-",(M13-N13)/N13)</f>
        <v>0.521276595744681</v>
      </c>
      <c r="N14" s="40" t="n">
        <f aca="false">IF(OR(O12=0,N12=0),"-",(N13-O13)/O13)</f>
        <v>-0.328571428571429</v>
      </c>
      <c r="O14" s="40"/>
    </row>
    <row r="15" s="100" customFormat="true" ht="15" hidden="false" customHeight="true" outlineLevel="0" collapsed="false">
      <c r="A15" s="41" t="s">
        <v>9</v>
      </c>
      <c r="B15" s="240" t="n">
        <f aca="false">'AINAY-LE-CHATEAU'!B15+BOUZAIS!B15+VELLES!B15+SORGES!B15+'SAINT FERME'!B15</f>
        <v>225</v>
      </c>
      <c r="C15" s="136" t="n">
        <f aca="false">'AINAY-LE-CHATEAU'!C15+BOUZAIS!C15+VELLES!C15+SORGES!C15+'SAINT FERME'!C15</f>
        <v>178</v>
      </c>
      <c r="D15" s="238" t="n">
        <v>140</v>
      </c>
      <c r="E15" s="136" t="n">
        <f aca="false">'AINAY-LE-CHATEAU'!E15+BOUZAIS!E15+'SAINT FERME'!E15+SORGES!E15</f>
        <v>31</v>
      </c>
      <c r="F15" s="59" t="n">
        <f aca="false">'AINAY-LE-CHATEAU'!F15+BOUZAIS!F15+'SAINT FERME'!F15</f>
        <v>113</v>
      </c>
      <c r="G15" s="45" t="n">
        <f aca="false">'AINAY-LE-CHATEAU'!G15+BOUZAIS!G15+'SAINT FERME'!G15</f>
        <v>118</v>
      </c>
      <c r="H15" s="52" t="n">
        <f aca="false">'AINAY-LE-CHATEAU'!H15+BOUZAIS!H15+'SAINT FERME'!H15</f>
        <v>108</v>
      </c>
      <c r="I15" s="44" t="n">
        <f aca="false">'AINAY-LE-CHATEAU'!I15+BOUZAIS!I15+'SAINT FERME'!I15</f>
        <v>114</v>
      </c>
      <c r="J15" s="239" t="n">
        <f aca="false">'AINAY-LE-CHATEAU'!J15+BOUZAIS!J15+'SAINT FERME'!J15</f>
        <v>127</v>
      </c>
      <c r="K15" s="45" t="n">
        <f aca="false">'AINAY-LE-CHATEAU'!K15+BOUZAIS!K15+'SAINT FERME'!K15</f>
        <v>96</v>
      </c>
      <c r="L15" s="47" t="n">
        <f aca="false">'AINAY-LE-CHATEAU'!L15+BOUZAIS!L15+'SAINT FERME'!L15</f>
        <v>80</v>
      </c>
      <c r="M15" s="48" t="n">
        <f aca="false">'AINAY-LE-CHATEAU'!M15+BOUZAIS!M15+'SAINT FERME'!M15</f>
        <v>97</v>
      </c>
      <c r="N15" s="110" t="n">
        <f aca="false">BOUZAIS!N15+'SAINT FERME'!N15</f>
        <v>59</v>
      </c>
      <c r="O15" s="44" t="n">
        <f aca="false">'AINAY-LE-CHATEAU'!B15+BOUZAIS!O15+'SAINT FERME'!O15</f>
        <v>103</v>
      </c>
    </row>
    <row r="16" s="100" customFormat="true" ht="15" hidden="true" customHeight="true" outlineLevel="1" collapsed="false">
      <c r="A16" s="30" t="s">
        <v>5</v>
      </c>
      <c r="B16" s="240" t="n">
        <f aca="false">B13+B15</f>
        <v>541</v>
      </c>
      <c r="C16" s="136" t="n">
        <f aca="false">C13+C15</f>
        <v>484</v>
      </c>
      <c r="D16" s="238" t="n">
        <f aca="false">D13+D15</f>
        <v>397</v>
      </c>
      <c r="E16" s="136" t="n">
        <f aca="false">E13+E15</f>
        <v>32</v>
      </c>
      <c r="F16" s="241" t="n">
        <f aca="false">F13+F15</f>
        <v>275</v>
      </c>
      <c r="G16" s="153" t="n">
        <f aca="false">G13+G15</f>
        <v>283</v>
      </c>
      <c r="H16" s="153" t="n">
        <f aca="false">H13+H15</f>
        <v>253</v>
      </c>
      <c r="I16" s="32" t="n">
        <f aca="false">I13+I15</f>
        <v>258</v>
      </c>
      <c r="J16" s="31" t="n">
        <f aca="false">J13+J15</f>
        <v>288</v>
      </c>
      <c r="K16" s="31" t="n">
        <f aca="false">K13+K15</f>
        <v>206</v>
      </c>
      <c r="L16" s="31" t="n">
        <f aca="false">L13+L15</f>
        <v>210</v>
      </c>
      <c r="M16" s="31" t="n">
        <f aca="false">M13+M15</f>
        <v>240</v>
      </c>
      <c r="N16" s="31" t="n">
        <f aca="false">N13+N15</f>
        <v>153</v>
      </c>
      <c r="O16" s="31" t="n">
        <f aca="false">O13+O15</f>
        <v>243</v>
      </c>
    </row>
    <row r="17" s="100" customFormat="true" ht="15" hidden="true" customHeight="true" outlineLevel="1" collapsed="false">
      <c r="A17" s="34" t="s">
        <v>6</v>
      </c>
      <c r="B17" s="244" t="n">
        <f aca="false">(B16-C16)/C16</f>
        <v>0.117768595041322</v>
      </c>
      <c r="C17" s="228" t="n">
        <f aca="false">(C16-D16)/D16</f>
        <v>0.219143576826196</v>
      </c>
      <c r="D17" s="238" t="n">
        <v>0</v>
      </c>
      <c r="E17" s="228" t="n">
        <f aca="false">(E16-F16)/F16</f>
        <v>-0.883636363636363</v>
      </c>
      <c r="F17" s="243" t="n">
        <f aca="false">IF(OR(H15=0,F15=0),"-",(F16-H16)/H16)</f>
        <v>0.0869565217391304</v>
      </c>
      <c r="G17" s="231" t="n">
        <f aca="false">IF(OR(H15=0,G15=0),"-",(G16-H16)/H16)</f>
        <v>0.118577075098814</v>
      </c>
      <c r="H17" s="231" t="n">
        <f aca="false">IF(OR(I15=0,H15=0),"-",(H16-I16)/I16)</f>
        <v>-0.0193798449612403</v>
      </c>
      <c r="I17" s="232" t="n">
        <f aca="false">IF(OR(J15=0,I15=0),"-",(I16-J16)/J16)</f>
        <v>-0.104166666666667</v>
      </c>
      <c r="J17" s="40" t="n">
        <f aca="false">IF(OR(K15=0,J15=0),"-",(J16-K16)/K16)</f>
        <v>0.398058252427184</v>
      </c>
      <c r="K17" s="40" t="n">
        <f aca="false">IF(OR(L15=0,K15=0),"-",(K16-L16)/L16)</f>
        <v>-0.0190476190476191</v>
      </c>
      <c r="L17" s="40" t="n">
        <f aca="false">IF(OR(M15=0,L15=0),"-",(L16-M16)/M16)</f>
        <v>-0.125</v>
      </c>
      <c r="M17" s="40" t="n">
        <f aca="false">IF(OR(N15=0,M15=0),"-",(M16-N16)/N16)</f>
        <v>0.568627450980392</v>
      </c>
      <c r="N17" s="40" t="n">
        <f aca="false">IF(OR(O15=0,N15=0),"-",(N16-O16)/O16)</f>
        <v>-0.37037037037037</v>
      </c>
      <c r="O17" s="40"/>
    </row>
    <row r="18" s="100" customFormat="true" ht="15" hidden="false" customHeight="true" outlineLevel="0" collapsed="false">
      <c r="A18" s="41" t="s">
        <v>10</v>
      </c>
      <c r="B18" s="21" t="n">
        <f aca="false">'AINAY-LE-CHATEAU'!B18+BOUZAIS!B18+VELLES!B18+SORGES!B18+'SAINT FERME'!B18</f>
        <v>187</v>
      </c>
      <c r="C18" s="136" t="n">
        <f aca="false">'AINAY-LE-CHATEAU'!C18+BOUZAIS!C18+VELLES!C18+SORGES!C18+'SAINT FERME'!C18</f>
        <v>203</v>
      </c>
      <c r="D18" s="238" t="n">
        <v>143</v>
      </c>
      <c r="E18" s="136" t="n">
        <f aca="false">'AINAY-LE-CHATEAU'!E18+BOUZAIS!E18+'SAINT FERME'!E18+SORGES!E18</f>
        <v>82</v>
      </c>
      <c r="F18" s="245" t="n">
        <f aca="false">'AINAY-LE-CHATEAU'!F18+BOUZAIS!F18+'SAINT FERME'!F18</f>
        <v>98</v>
      </c>
      <c r="G18" s="45" t="n">
        <f aca="false">'AINAY-LE-CHATEAU'!G18+BOUZAIS!G18+'SAINT FERME'!G18</f>
        <v>87</v>
      </c>
      <c r="H18" s="52" t="n">
        <f aca="false">'AINAY-LE-CHATEAU'!H18+BOUZAIS!H18+'SAINT FERME'!H18</f>
        <v>151</v>
      </c>
      <c r="I18" s="44" t="n">
        <f aca="false">'AINAY-LE-CHATEAU'!I18+BOUZAIS!I18+'SAINT FERME'!I18</f>
        <v>101</v>
      </c>
      <c r="J18" s="239" t="n">
        <f aca="false">'AINAY-LE-CHATEAU'!J18+BOUZAIS!J18+'SAINT FERME'!J18</f>
        <v>109</v>
      </c>
      <c r="K18" s="45" t="n">
        <f aca="false">'AINAY-LE-CHATEAU'!K18+BOUZAIS!K18+'SAINT FERME'!K18</f>
        <v>88</v>
      </c>
      <c r="L18" s="47" t="n">
        <f aca="false">'AINAY-LE-CHATEAU'!L18+BOUZAIS!L18+'SAINT FERME'!L18</f>
        <v>85</v>
      </c>
      <c r="M18" s="48" t="n">
        <f aca="false">'AINAY-LE-CHATEAU'!M18+BOUZAIS!M18+'SAINT FERME'!M18</f>
        <v>113</v>
      </c>
      <c r="N18" s="110" t="n">
        <f aca="false">BOUZAIS!N18+'SAINT FERME'!N18</f>
        <v>68</v>
      </c>
      <c r="O18" s="44" t="n">
        <f aca="false">'AINAY-LE-CHATEAU'!B18+BOUZAIS!O18+'SAINT FERME'!O18</f>
        <v>88</v>
      </c>
    </row>
    <row r="19" s="100" customFormat="true" ht="15" hidden="true" customHeight="true" outlineLevel="1" collapsed="false">
      <c r="A19" s="30" t="s">
        <v>5</v>
      </c>
      <c r="B19" s="21" t="n">
        <f aca="false">B16+B18</f>
        <v>728</v>
      </c>
      <c r="C19" s="136" t="n">
        <f aca="false">'AINAY-LE-CHATEAU'!C19+BOUZAIS!C19+VELLES!C19+SORGES!C19+'SAINT FERME'!C19</f>
        <v>687</v>
      </c>
      <c r="D19" s="238" t="n">
        <f aca="false">D16+D18</f>
        <v>540</v>
      </c>
      <c r="E19" s="136" t="n">
        <f aca="false">'AINAY-LE-CHATEAU'!E19+BOUZAIS!E19+'SAINT FERME'!E19+SORGES!E19</f>
        <v>114</v>
      </c>
      <c r="F19" s="246" t="n">
        <f aca="false">F16+F18</f>
        <v>373</v>
      </c>
      <c r="G19" s="247" t="n">
        <f aca="false">G16+G18</f>
        <v>370</v>
      </c>
      <c r="H19" s="153" t="n">
        <f aca="false">H16+H18</f>
        <v>404</v>
      </c>
      <c r="I19" s="32" t="n">
        <f aca="false">I16+I18</f>
        <v>359</v>
      </c>
      <c r="J19" s="31" t="n">
        <f aca="false">J16+J18</f>
        <v>397</v>
      </c>
      <c r="K19" s="31" t="n">
        <f aca="false">K16+K18</f>
        <v>294</v>
      </c>
      <c r="L19" s="31" t="n">
        <f aca="false">L16+L18</f>
        <v>295</v>
      </c>
      <c r="M19" s="31" t="n">
        <f aca="false">M16+M18</f>
        <v>353</v>
      </c>
      <c r="N19" s="31" t="n">
        <f aca="false">N16+N18</f>
        <v>221</v>
      </c>
      <c r="O19" s="31" t="n">
        <f aca="false">O16+O18</f>
        <v>331</v>
      </c>
    </row>
    <row r="20" s="100" customFormat="true" ht="15" hidden="true" customHeight="true" outlineLevel="1" collapsed="false">
      <c r="A20" s="34" t="s">
        <v>6</v>
      </c>
      <c r="B20" s="244" t="n">
        <f aca="false">(B19-C19)/C19</f>
        <v>0.0596797671033479</v>
      </c>
      <c r="C20" s="242" t="n">
        <f aca="false">'AINAY-LE-CHATEAU'!C20+BOUZAIS!C20+VELLES!C20+SORGES!C20+'SAINT FERME'!C20</f>
        <v>0.41102644686907</v>
      </c>
      <c r="D20" s="248" t="n">
        <f aca="false">(D19-E19)/E19</f>
        <v>3.73684210526316</v>
      </c>
      <c r="E20" s="136" t="e">
        <f aca="false">'AINAY-LE-CHATEAU'!E20+BOUZAIS!E20+'SAINT FERME'!E20+SORGES!E20</f>
        <v>#REF!</v>
      </c>
      <c r="F20" s="243" t="n">
        <f aca="false">IF(OR(H18=0,F18=0),"-",(F19-H19)/H19)</f>
        <v>-0.0767326732673267</v>
      </c>
      <c r="G20" s="249" t="n">
        <f aca="false">IF(OR(H18=0,G18=0),"-",(G19-H19)/H19)</f>
        <v>-0.0841584158415842</v>
      </c>
      <c r="H20" s="231" t="n">
        <f aca="false">IF(OR(I18=0,H18=0),"-",(H19-I19)/I19)</f>
        <v>0.125348189415042</v>
      </c>
      <c r="I20" s="232" t="n">
        <f aca="false">IF(OR(J18=0,I18=0),"-",(I19-J19)/J19)</f>
        <v>-0.0957178841309824</v>
      </c>
      <c r="J20" s="40" t="n">
        <f aca="false">IF(OR(K18=0,J18=0),"-",(J19-K19)/K19)</f>
        <v>0.350340136054422</v>
      </c>
      <c r="K20" s="40" t="n">
        <f aca="false">IF(OR(L18=0,K18=0),"-",(K19-L19)/L19)</f>
        <v>-0.00338983050847458</v>
      </c>
      <c r="L20" s="40" t="n">
        <f aca="false">IF(OR(M18=0,L18=0),"-",(L19-M19)/M19)</f>
        <v>-0.164305949008499</v>
      </c>
      <c r="M20" s="40" t="n">
        <f aca="false">IF(OR(N18=0,M18=0),"-",(M19-N19)/N19)</f>
        <v>0.597285067873303</v>
      </c>
      <c r="N20" s="40" t="n">
        <f aca="false">IF(OR(O18=0,N18=0),"-",(N19-O19)/O19)</f>
        <v>-0.332326283987915</v>
      </c>
      <c r="O20" s="40"/>
    </row>
    <row r="21" s="100" customFormat="true" ht="15" hidden="false" customHeight="true" outlineLevel="0" collapsed="false">
      <c r="A21" s="41" t="s">
        <v>11</v>
      </c>
      <c r="B21" s="21" t="n">
        <f aca="false">'AINAY-LE-CHATEAU'!B21+BOUZAIS!B21+VELLES!B21+SORGES!B21+'SAINT FERME'!B21</f>
        <v>147</v>
      </c>
      <c r="C21" s="136" t="n">
        <f aca="false">'AINAY-LE-CHATEAU'!C21+BOUZAIS!C21+VELLES!C21+SORGES!C21+'SAINT FERME'!C21</f>
        <v>133</v>
      </c>
      <c r="D21" s="238" t="n">
        <v>138</v>
      </c>
      <c r="E21" s="136" t="n">
        <f aca="false">'AINAY-LE-CHATEAU'!E21+BOUZAIS!E21+'SAINT FERME'!E21+SORGES!E21</f>
        <v>60</v>
      </c>
      <c r="F21" s="59" t="n">
        <f aca="false">'AINAY-LE-CHATEAU'!F21+BOUZAIS!F21+'SAINT FERME'!F21</f>
        <v>65</v>
      </c>
      <c r="G21" s="45" t="n">
        <f aca="false">'AINAY-LE-CHATEAU'!G21+BOUZAIS!G21+'SAINT FERME'!G21</f>
        <v>91</v>
      </c>
      <c r="H21" s="52" t="n">
        <f aca="false">'AINAY-LE-CHATEAU'!H21+BOUZAIS!H21+'SAINT FERME'!H21</f>
        <v>81</v>
      </c>
      <c r="I21" s="44" t="n">
        <f aca="false">'AINAY-LE-CHATEAU'!I21+BOUZAIS!I21+'SAINT FERME'!I21</f>
        <v>62</v>
      </c>
      <c r="J21" s="239" t="n">
        <f aca="false">'AINAY-LE-CHATEAU'!J21+BOUZAIS!J21+'SAINT FERME'!J21</f>
        <v>82</v>
      </c>
      <c r="K21" s="45" t="n">
        <f aca="false">'AINAY-LE-CHATEAU'!K21+BOUZAIS!K21+'SAINT FERME'!K21</f>
        <v>96</v>
      </c>
      <c r="L21" s="47" t="n">
        <f aca="false">'AINAY-LE-CHATEAU'!L21+BOUZAIS!L21+'SAINT FERME'!L21</f>
        <v>76</v>
      </c>
      <c r="M21" s="48" t="n">
        <f aca="false">'AINAY-LE-CHATEAU'!M21+BOUZAIS!M21+'SAINT FERME'!M21</f>
        <v>66</v>
      </c>
      <c r="N21" s="110" t="n">
        <f aca="false">BOUZAIS!N21+'SAINT FERME'!N21</f>
        <v>48</v>
      </c>
      <c r="O21" s="44" t="n">
        <f aca="false">'AINAY-LE-CHATEAU'!B21+BOUZAIS!O21+'SAINT FERME'!O21</f>
        <v>65</v>
      </c>
    </row>
    <row r="22" s="100" customFormat="true" ht="15" hidden="true" customHeight="true" outlineLevel="1" collapsed="false">
      <c r="A22" s="30" t="s">
        <v>5</v>
      </c>
      <c r="B22" s="21" t="n">
        <f aca="false">B19+B21</f>
        <v>875</v>
      </c>
      <c r="C22" s="136" t="n">
        <f aca="false">C19+C21</f>
        <v>820</v>
      </c>
      <c r="D22" s="238" t="n">
        <f aca="false">D19+D21</f>
        <v>678</v>
      </c>
      <c r="E22" s="136" t="n">
        <f aca="false">'AINAY-LE-CHATEAU'!E22+BOUZAIS!E22+'SAINT FERME'!E22+SORGES!E22</f>
        <v>174</v>
      </c>
      <c r="F22" s="241" t="n">
        <f aca="false">F19+F21</f>
        <v>438</v>
      </c>
      <c r="G22" s="247" t="n">
        <f aca="false">G19+G21</f>
        <v>461</v>
      </c>
      <c r="H22" s="153" t="n">
        <f aca="false">H19+H21</f>
        <v>485</v>
      </c>
      <c r="I22" s="32" t="n">
        <f aca="false">I19+I21</f>
        <v>421</v>
      </c>
      <c r="J22" s="31" t="n">
        <f aca="false">J19+J21</f>
        <v>479</v>
      </c>
      <c r="K22" s="31" t="n">
        <f aca="false">K19+K21</f>
        <v>390</v>
      </c>
      <c r="L22" s="31" t="n">
        <f aca="false">L19+L21</f>
        <v>371</v>
      </c>
      <c r="M22" s="31" t="n">
        <f aca="false">M19+M21</f>
        <v>419</v>
      </c>
      <c r="N22" s="31" t="n">
        <f aca="false">N19+N21</f>
        <v>269</v>
      </c>
      <c r="O22" s="31" t="n">
        <f aca="false">O19+O21</f>
        <v>396</v>
      </c>
    </row>
    <row r="23" s="100" customFormat="true" ht="15" hidden="true" customHeight="true" outlineLevel="1" collapsed="false">
      <c r="A23" s="34" t="s">
        <v>6</v>
      </c>
      <c r="B23" s="244" t="n">
        <f aca="false">(B22-C22)/C22</f>
        <v>0.0670731707317073</v>
      </c>
      <c r="C23" s="250" t="n">
        <f aca="false">(C22-D22)/D22</f>
        <v>0.209439528023599</v>
      </c>
      <c r="D23" s="248" t="n">
        <f aca="false">(D22-E22)/E22</f>
        <v>2.89655172413793</v>
      </c>
      <c r="E23" s="136" t="e">
        <f aca="false">'AINAY-LE-CHATEAU'!E23+BOUZAIS!E23+'SAINT FERME'!E23+SORGES!E23</f>
        <v>#REF!</v>
      </c>
      <c r="F23" s="243" t="n">
        <f aca="false">IF(OR(H21=0,F21=0),"-",(F22-H22)/H22)</f>
        <v>-0.0969072164948454</v>
      </c>
      <c r="G23" s="249" t="n">
        <f aca="false">IF(OR(H21=0,G21=0),"-",(G22-H22)/H22)</f>
        <v>-0.0494845360824742</v>
      </c>
      <c r="H23" s="231" t="n">
        <f aca="false">IF(OR(I21=0,H21=0),"-",(H22-I22)/I22)</f>
        <v>0.152019002375297</v>
      </c>
      <c r="I23" s="232" t="n">
        <f aca="false">IF(OR(J21=0,I21=0),"-",(I22-J22)/J22)</f>
        <v>-0.121085594989562</v>
      </c>
      <c r="J23" s="40" t="n">
        <f aca="false">IF(OR(K21=0,J21=0),"-",(J22-K22)/K22)</f>
        <v>0.228205128205128</v>
      </c>
      <c r="K23" s="40" t="n">
        <f aca="false">IF(OR(L21=0,K21=0),"-",(K22-L22)/L22)</f>
        <v>0.0512129380053908</v>
      </c>
      <c r="L23" s="40" t="n">
        <f aca="false">IF(OR(M21=0,L21=0),"-",(L22-M22)/M22)</f>
        <v>-0.114558472553699</v>
      </c>
      <c r="M23" s="40" t="n">
        <f aca="false">IF(OR(N21=0,M21=0),"-",(M22-N22)/N22)</f>
        <v>0.557620817843866</v>
      </c>
      <c r="N23" s="40" t="n">
        <f aca="false">IF(OR(O21=0,N21=0),"-",(N22-O22)/O22)</f>
        <v>-0.320707070707071</v>
      </c>
      <c r="O23" s="40"/>
    </row>
    <row r="24" s="100" customFormat="true" ht="15" hidden="false" customHeight="true" outlineLevel="0" collapsed="false">
      <c r="A24" s="41" t="s">
        <v>12</v>
      </c>
      <c r="B24" s="21" t="n">
        <f aca="false">'AINAY-LE-CHATEAU'!B24+BOUZAIS!B24+VELLES!B24+SORGES!B24+'SAINT FERME'!B24</f>
        <v>106</v>
      </c>
      <c r="C24" s="136" t="n">
        <f aca="false">'AINAY-LE-CHATEAU'!C24+BOUZAIS!C24+VELLES!C24+SORGES!C24+'SAINT FERME'!C24</f>
        <v>88</v>
      </c>
      <c r="D24" s="238" t="n">
        <v>97</v>
      </c>
      <c r="E24" s="136" t="n">
        <f aca="false">'AINAY-LE-CHATEAU'!E24+BOUZAIS!E24+'SAINT FERME'!E24+SORGES!E24</f>
        <v>65</v>
      </c>
      <c r="F24" s="59" t="n">
        <f aca="false">'AINAY-LE-CHATEAU'!F24+BOUZAIS!F24+'SAINT FERME'!F24</f>
        <v>49</v>
      </c>
      <c r="G24" s="45" t="n">
        <f aca="false">'AINAY-LE-CHATEAU'!G24+BOUZAIS!G24+'SAINT FERME'!G24</f>
        <v>61</v>
      </c>
      <c r="H24" s="52" t="n">
        <f aca="false">'AINAY-LE-CHATEAU'!H24+BOUZAIS!H24+'SAINT FERME'!H24</f>
        <v>51</v>
      </c>
      <c r="I24" s="44" t="n">
        <f aca="false">'AINAY-LE-CHATEAU'!I24+BOUZAIS!I24+'SAINT FERME'!I24</f>
        <v>60</v>
      </c>
      <c r="J24" s="239" t="n">
        <f aca="false">'AINAY-LE-CHATEAU'!J24+BOUZAIS!J24+'SAINT FERME'!J24</f>
        <v>71</v>
      </c>
      <c r="K24" s="45" t="n">
        <f aca="false">'AINAY-LE-CHATEAU'!K24+BOUZAIS!K24+'SAINT FERME'!K24</f>
        <v>42</v>
      </c>
      <c r="L24" s="47" t="n">
        <f aca="false">'AINAY-LE-CHATEAU'!L24+BOUZAIS!L24+'SAINT FERME'!L24</f>
        <v>42</v>
      </c>
      <c r="M24" s="48" t="n">
        <f aca="false">'AINAY-LE-CHATEAU'!M24+BOUZAIS!M24+'SAINT FERME'!M24</f>
        <v>44</v>
      </c>
      <c r="N24" s="110" t="n">
        <f aca="false">BOUZAIS!N24+'SAINT FERME'!N24</f>
        <v>23</v>
      </c>
      <c r="O24" s="44" t="n">
        <f aca="false">'AINAY-LE-CHATEAU'!B24+BOUZAIS!O24+'SAINT FERME'!O24</f>
        <v>32</v>
      </c>
    </row>
    <row r="25" s="100" customFormat="true" ht="15" hidden="true" customHeight="true" outlineLevel="1" collapsed="false">
      <c r="A25" s="30" t="s">
        <v>5</v>
      </c>
      <c r="B25" s="21" t="n">
        <f aca="false">B22+B24</f>
        <v>981</v>
      </c>
      <c r="C25" s="136" t="n">
        <f aca="false">C22+C24</f>
        <v>908</v>
      </c>
      <c r="D25" s="238" t="n">
        <f aca="false">D22+D24</f>
        <v>775</v>
      </c>
      <c r="E25" s="136" t="n">
        <f aca="false">'AINAY-LE-CHATEAU'!E25+BOUZAIS!E25+'SAINT FERME'!E25+SORGES!E25</f>
        <v>239</v>
      </c>
      <c r="F25" s="241" t="n">
        <f aca="false">F22+F24</f>
        <v>487</v>
      </c>
      <c r="G25" s="247" t="n">
        <f aca="false">G22+G24</f>
        <v>522</v>
      </c>
      <c r="H25" s="153" t="n">
        <f aca="false">H22+H24</f>
        <v>536</v>
      </c>
      <c r="I25" s="32" t="n">
        <f aca="false">I22+I24</f>
        <v>481</v>
      </c>
      <c r="J25" s="31" t="n">
        <f aca="false">J22+J24</f>
        <v>550</v>
      </c>
      <c r="K25" s="31" t="n">
        <f aca="false">K22+K24</f>
        <v>432</v>
      </c>
      <c r="L25" s="31" t="n">
        <f aca="false">L22+L24</f>
        <v>413</v>
      </c>
      <c r="M25" s="31" t="n">
        <f aca="false">M22+M24</f>
        <v>463</v>
      </c>
      <c r="N25" s="31" t="n">
        <f aca="false">N22+N24</f>
        <v>292</v>
      </c>
      <c r="O25" s="31" t="n">
        <f aca="false">O22+O24</f>
        <v>428</v>
      </c>
    </row>
    <row r="26" s="100" customFormat="true" ht="15" hidden="true" customHeight="true" outlineLevel="1" collapsed="false">
      <c r="A26" s="34" t="s">
        <v>6</v>
      </c>
      <c r="B26" s="244" t="n">
        <f aca="false">(B25-C25)/C25</f>
        <v>0.0803964757709251</v>
      </c>
      <c r="C26" s="250" t="n">
        <f aca="false">(C25-D25)/D25</f>
        <v>0.171612903225806</v>
      </c>
      <c r="D26" s="248" t="n">
        <f aca="false">(D25-E25)/E25</f>
        <v>2.24267782426778</v>
      </c>
      <c r="E26" s="250" t="n">
        <f aca="false">(E25-F25)/F25</f>
        <v>-0.509240246406571</v>
      </c>
      <c r="F26" s="243" t="n">
        <f aca="false">IF(OR(H24=0,F24=0),"-",(F25-H25)/H25)</f>
        <v>-0.0914179104477612</v>
      </c>
      <c r="G26" s="249" t="n">
        <f aca="false">IF(OR(H24=0,G24=0),"-",(G25-H25)/H25)</f>
        <v>-0.0261194029850746</v>
      </c>
      <c r="H26" s="231" t="n">
        <f aca="false">IF(OR(I24=0,H24=0),"-",(H25-I25)/I25)</f>
        <v>0.114345114345114</v>
      </c>
      <c r="I26" s="232" t="n">
        <f aca="false">IF(OR(J24=0,I24=0),"-",(I25-J25)/J25)</f>
        <v>-0.125454545454545</v>
      </c>
      <c r="J26" s="40" t="n">
        <f aca="false">IF(OR(K24=0,J24=0),"-",(J25-K25)/K25)</f>
        <v>0.273148148148148</v>
      </c>
      <c r="K26" s="40" t="n">
        <f aca="false">IF(OR(L24=0,K24=0),"-",(K25-L25)/L25)</f>
        <v>0.0460048426150121</v>
      </c>
      <c r="L26" s="40" t="n">
        <f aca="false">IF(OR(M24=0,L24=0),"-",(L25-M25)/M25)</f>
        <v>-0.107991360691145</v>
      </c>
      <c r="M26" s="40" t="n">
        <f aca="false">IF(OR(N24=0,M24=0),"-",(M25-N25)/N25)</f>
        <v>0.585616438356164</v>
      </c>
      <c r="N26" s="40" t="n">
        <f aca="false">IF(OR(O24=0,N24=0),"-",(N25-O25)/O25)</f>
        <v>-0.317757009345794</v>
      </c>
      <c r="O26" s="40"/>
    </row>
    <row r="27" s="100" customFormat="true" ht="15" hidden="false" customHeight="true" outlineLevel="0" collapsed="false">
      <c r="A27" s="41" t="s">
        <v>13</v>
      </c>
      <c r="B27" s="21" t="n">
        <f aca="false">'AINAY-LE-CHATEAU'!B27+BOUZAIS!B27+VELLES!B27+SORGES!B27+'SAINT FERME'!B27</f>
        <v>106</v>
      </c>
      <c r="C27" s="136" t="n">
        <f aca="false">'AINAY-LE-CHATEAU'!C27+BOUZAIS!C27+VELLES!C27+SORGES!C27+'SAINT FERME'!C27</f>
        <v>96</v>
      </c>
      <c r="D27" s="238" t="n">
        <v>101</v>
      </c>
      <c r="E27" s="136" t="n">
        <f aca="false">'AINAY-LE-CHATEAU'!E27+BOUZAIS!E27+'SAINT FERME'!E27+SORGES!E27</f>
        <v>68</v>
      </c>
      <c r="F27" s="59" t="n">
        <f aca="false">'AINAY-LE-CHATEAU'!F27+BOUZAIS!F27+'SAINT FERME'!F27</f>
        <v>47</v>
      </c>
      <c r="G27" s="45" t="n">
        <f aca="false">'AINAY-LE-CHATEAU'!G27+BOUZAIS!G27+'SAINT FERME'!G27</f>
        <v>39</v>
      </c>
      <c r="H27" s="52" t="n">
        <f aca="false">'AINAY-LE-CHATEAU'!H27+BOUZAIS!H27+'SAINT FERME'!H27</f>
        <v>42</v>
      </c>
      <c r="I27" s="44" t="n">
        <f aca="false">'AINAY-LE-CHATEAU'!I27+BOUZAIS!I27+'SAINT FERME'!I27</f>
        <v>51</v>
      </c>
      <c r="J27" s="239" t="n">
        <f aca="false">'AINAY-LE-CHATEAU'!J27+BOUZAIS!J27+'SAINT FERME'!J27</f>
        <v>49</v>
      </c>
      <c r="K27" s="45" t="n">
        <f aca="false">'AINAY-LE-CHATEAU'!K27+BOUZAIS!K27+'SAINT FERME'!K27</f>
        <v>41</v>
      </c>
      <c r="L27" s="47" t="n">
        <f aca="false">'AINAY-LE-CHATEAU'!L27+BOUZAIS!L27+'SAINT FERME'!L27</f>
        <v>33</v>
      </c>
      <c r="M27" s="48" t="n">
        <f aca="false">'AINAY-LE-CHATEAU'!M27+BOUZAIS!M27+'SAINT FERME'!M27</f>
        <v>39</v>
      </c>
      <c r="N27" s="110" t="n">
        <f aca="false">BOUZAIS!N27+'SAINT FERME'!N27</f>
        <v>47</v>
      </c>
      <c r="O27" s="44" t="n">
        <f aca="false">'AINAY-LE-CHATEAU'!B27+BOUZAIS!O27+'SAINT FERME'!O27</f>
        <v>44</v>
      </c>
    </row>
    <row r="28" s="100" customFormat="true" ht="15" hidden="true" customHeight="true" outlineLevel="1" collapsed="false">
      <c r="A28" s="30" t="s">
        <v>5</v>
      </c>
      <c r="B28" s="21" t="n">
        <f aca="false">B25+B27</f>
        <v>1087</v>
      </c>
      <c r="C28" s="136" t="n">
        <f aca="false">C25+C27</f>
        <v>1004</v>
      </c>
      <c r="D28" s="238" t="n">
        <f aca="false">D25+D27</f>
        <v>876</v>
      </c>
      <c r="E28" s="136" t="n">
        <f aca="false">'AINAY-LE-CHATEAU'!E28+BOUZAIS!E28+'SAINT FERME'!E28+SORGES!E28</f>
        <v>307</v>
      </c>
      <c r="F28" s="241" t="n">
        <f aca="false">F25+F27</f>
        <v>534</v>
      </c>
      <c r="G28" s="247" t="n">
        <f aca="false">G25+G27</f>
        <v>561</v>
      </c>
      <c r="H28" s="153" t="n">
        <f aca="false">H25+H27</f>
        <v>578</v>
      </c>
      <c r="I28" s="32" t="n">
        <f aca="false">I25+I27</f>
        <v>532</v>
      </c>
      <c r="J28" s="31" t="n">
        <f aca="false">J25+J27</f>
        <v>599</v>
      </c>
      <c r="K28" s="31" t="n">
        <f aca="false">K25+K27</f>
        <v>473</v>
      </c>
      <c r="L28" s="31" t="n">
        <f aca="false">L25+L27</f>
        <v>446</v>
      </c>
      <c r="M28" s="31" t="n">
        <f aca="false">M25+M27</f>
        <v>502</v>
      </c>
      <c r="N28" s="31" t="n">
        <f aca="false">N25+N27</f>
        <v>339</v>
      </c>
      <c r="O28" s="31" t="n">
        <f aca="false">O25+O27</f>
        <v>472</v>
      </c>
    </row>
    <row r="29" s="100" customFormat="true" ht="15" hidden="true" customHeight="true" outlineLevel="1" collapsed="false">
      <c r="A29" s="34" t="s">
        <v>6</v>
      </c>
      <c r="B29" s="244" t="n">
        <f aca="false">(B28-C28)/C28</f>
        <v>0.0826693227091633</v>
      </c>
      <c r="C29" s="250" t="n">
        <f aca="false">(C28-D28)/D28</f>
        <v>0.146118721461187</v>
      </c>
      <c r="D29" s="248" t="n">
        <f aca="false">(D28-E28)/E28</f>
        <v>1.85342019543974</v>
      </c>
      <c r="E29" s="136" t="e">
        <f aca="false">'AINAY-LE-CHATEAU'!E29+BOUZAIS!E29+'SAINT FERME'!E29+SORGES!E29</f>
        <v>#REF!</v>
      </c>
      <c r="F29" s="243" t="n">
        <f aca="false">IF(OR(H27=0,F27=0),"-",(F28-H28)/H28)</f>
        <v>-0.0761245674740484</v>
      </c>
      <c r="G29" s="249" t="n">
        <f aca="false">IF(OR(H27=0,G27=0),"-",(G28-H28)/H28)</f>
        <v>-0.0294117647058823</v>
      </c>
      <c r="H29" s="231" t="n">
        <f aca="false">IF(OR(I27=0,H27=0),"-",(H28-I28)/I28)</f>
        <v>0.0864661654135338</v>
      </c>
      <c r="I29" s="232" t="n">
        <f aca="false">IF(OR(J27=0,I27=0),"-",(I28-J28)/J28)</f>
        <v>-0.111853088480801</v>
      </c>
      <c r="J29" s="40" t="n">
        <f aca="false">IF(OR(K27=0,J27=0),"-",(J28-K28)/K28)</f>
        <v>0.266384778012685</v>
      </c>
      <c r="K29" s="40" t="n">
        <f aca="false">IF(OR(L27=0,K27=0),"-",(K28-L28)/L28)</f>
        <v>0.0605381165919283</v>
      </c>
      <c r="L29" s="40" t="n">
        <f aca="false">IF(OR(M27=0,L27=0),"-",(L28-M28)/M28)</f>
        <v>-0.111553784860558</v>
      </c>
      <c r="M29" s="40" t="n">
        <f aca="false">IF(OR(N27=0,M27=0),"-",(M28-N28)/N28)</f>
        <v>0.480825958702065</v>
      </c>
      <c r="N29" s="40" t="n">
        <f aca="false">IF(OR(O27=0,N27=0),"-",(N28-O28)/O28)</f>
        <v>-0.281779661016949</v>
      </c>
      <c r="O29" s="40"/>
    </row>
    <row r="30" s="100" customFormat="true" ht="15" hidden="false" customHeight="true" outlineLevel="0" collapsed="false">
      <c r="A30" s="41" t="s">
        <v>14</v>
      </c>
      <c r="B30" s="21" t="n">
        <f aca="false">'AINAY-LE-CHATEAU'!B30+BOUZAIS!B30+VELLES!B30+SORGES!B30+'SAINT FERME'!B30</f>
        <v>118</v>
      </c>
      <c r="C30" s="136" t="n">
        <f aca="false">'AINAY-LE-CHATEAU'!C30+BOUZAIS!C30+VELLES!C30+SORGES!C30+'SAINT FERME'!C30</f>
        <v>154</v>
      </c>
      <c r="D30" s="238" t="n">
        <v>129</v>
      </c>
      <c r="E30" s="136" t="n">
        <f aca="false">'AINAY-LE-CHATEAU'!E30+BOUZAIS!E30+'SAINT FERME'!E30+SORGES!E30</f>
        <v>127</v>
      </c>
      <c r="F30" s="59" t="n">
        <f aca="false">'AINAY-LE-CHATEAU'!F30+BOUZAIS!F30+'SAINT FERME'!F30</f>
        <v>66</v>
      </c>
      <c r="G30" s="45" t="n">
        <f aca="false">'AINAY-LE-CHATEAU'!G30+BOUZAIS!G30+'SAINT FERME'!G30</f>
        <v>61</v>
      </c>
      <c r="H30" s="52" t="n">
        <f aca="false">'AINAY-LE-CHATEAU'!H30+BOUZAIS!H30+'SAINT FERME'!H30</f>
        <v>66</v>
      </c>
      <c r="I30" s="44" t="n">
        <f aca="false">'AINAY-LE-CHATEAU'!I30+BOUZAIS!I30+'SAINT FERME'!I30</f>
        <v>60</v>
      </c>
      <c r="J30" s="239" t="n">
        <f aca="false">'AINAY-LE-CHATEAU'!J30+BOUZAIS!J30+'SAINT FERME'!J30</f>
        <v>74</v>
      </c>
      <c r="K30" s="45" t="n">
        <f aca="false">'AINAY-LE-CHATEAU'!K30+BOUZAIS!K30+'SAINT FERME'!K30</f>
        <v>68</v>
      </c>
      <c r="L30" s="47" t="n">
        <f aca="false">'AINAY-LE-CHATEAU'!L30+BOUZAIS!L30+'SAINT FERME'!L30</f>
        <v>44</v>
      </c>
      <c r="M30" s="48" t="n">
        <f aca="false">'AINAY-LE-CHATEAU'!M30+BOUZAIS!M30+'SAINT FERME'!M30</f>
        <v>81</v>
      </c>
      <c r="N30" s="110" t="n">
        <f aca="false">BOUZAIS!N30+'SAINT FERME'!N30</f>
        <v>46</v>
      </c>
      <c r="O30" s="44" t="n">
        <f aca="false">'AINAY-LE-CHATEAU'!B30+BOUZAIS!O30+'SAINT FERME'!O30</f>
        <v>40</v>
      </c>
    </row>
    <row r="31" s="100" customFormat="true" ht="15" hidden="true" customHeight="true" outlineLevel="1" collapsed="false">
      <c r="A31" s="30" t="s">
        <v>5</v>
      </c>
      <c r="B31" s="21" t="n">
        <f aca="false">B28+B30</f>
        <v>1205</v>
      </c>
      <c r="C31" s="136" t="n">
        <f aca="false">C28+C30</f>
        <v>1158</v>
      </c>
      <c r="D31" s="238" t="n">
        <f aca="false">D28+D30</f>
        <v>1005</v>
      </c>
      <c r="E31" s="136" t="n">
        <f aca="false">'AINAY-LE-CHATEAU'!E31+BOUZAIS!E31+'SAINT FERME'!E31+SORGES!E31</f>
        <v>434</v>
      </c>
      <c r="F31" s="241" t="n">
        <f aca="false">F28+F30</f>
        <v>600</v>
      </c>
      <c r="G31" s="247" t="n">
        <f aca="false">G28+G30</f>
        <v>622</v>
      </c>
      <c r="H31" s="153" t="n">
        <f aca="false">H28+H30</f>
        <v>644</v>
      </c>
      <c r="I31" s="32" t="n">
        <f aca="false">I28+I30</f>
        <v>592</v>
      </c>
      <c r="J31" s="31" t="n">
        <f aca="false">J28+J30</f>
        <v>673</v>
      </c>
      <c r="K31" s="31" t="n">
        <f aca="false">K28+K30</f>
        <v>541</v>
      </c>
      <c r="L31" s="31" t="n">
        <f aca="false">L28+L30</f>
        <v>490</v>
      </c>
      <c r="M31" s="31" t="n">
        <f aca="false">M28+M30</f>
        <v>583</v>
      </c>
      <c r="N31" s="31" t="n">
        <f aca="false">N28+N30</f>
        <v>385</v>
      </c>
      <c r="O31" s="31" t="n">
        <f aca="false">O28+O30</f>
        <v>512</v>
      </c>
    </row>
    <row r="32" s="100" customFormat="true" ht="15" hidden="true" customHeight="true" outlineLevel="1" collapsed="false">
      <c r="A32" s="34" t="s">
        <v>6</v>
      </c>
      <c r="B32" s="244" t="n">
        <f aca="false">(B31-C31)/C31</f>
        <v>0.040587219343696</v>
      </c>
      <c r="C32" s="250" t="n">
        <f aca="false">(C31-D31)/D31</f>
        <v>0.152238805970149</v>
      </c>
      <c r="D32" s="248" t="n">
        <f aca="false">(D31-E31)/E31</f>
        <v>1.31566820276498</v>
      </c>
      <c r="E32" s="136" t="e">
        <f aca="false">'AINAY-LE-CHATEAU'!E32+BOUZAIS!E32+'SAINT FERME'!E32+SORGES!E32</f>
        <v>#REF!</v>
      </c>
      <c r="F32" s="243" t="n">
        <f aca="false">IF(OR(H30=0,F30=0),"-",(F31-H31)/H31)</f>
        <v>-0.0683229813664596</v>
      </c>
      <c r="G32" s="249" t="n">
        <f aca="false">IF(OR(H30=0,G30=0),"-",(G31-H31)/H31)</f>
        <v>-0.0341614906832298</v>
      </c>
      <c r="H32" s="231" t="n">
        <f aca="false">IF(OR(I30=0,H30=0),"-",(H31-I31)/I31)</f>
        <v>0.0878378378378378</v>
      </c>
      <c r="I32" s="232" t="n">
        <f aca="false">IF(OR(J30=0,I30=0),"-",(I31-J31)/J31)</f>
        <v>-0.12035661218425</v>
      </c>
      <c r="J32" s="40" t="n">
        <f aca="false">IF(OR(K30=0,J30=0),"-",(J31-K31)/K31)</f>
        <v>0.243992606284658</v>
      </c>
      <c r="K32" s="40" t="n">
        <f aca="false">IF(OR(L30=0,K30=0),"-",(K31-L31)/L31)</f>
        <v>0.104081632653061</v>
      </c>
      <c r="L32" s="40" t="n">
        <f aca="false">IF(OR(M30=0,L30=0),"-",(L31-M31)/M31)</f>
        <v>-0.159519725557461</v>
      </c>
      <c r="M32" s="40" t="n">
        <f aca="false">IF(OR(N30=0,M30=0),"-",(M31-N31)/N31)</f>
        <v>0.514285714285714</v>
      </c>
      <c r="N32" s="40" t="n">
        <f aca="false">IF(OR(O30=0,N30=0),"-",(N31-O31)/O31)</f>
        <v>-0.248046875</v>
      </c>
      <c r="O32" s="40"/>
    </row>
    <row r="33" s="100" customFormat="true" ht="15" hidden="false" customHeight="true" outlineLevel="0" collapsed="false">
      <c r="A33" s="41" t="s">
        <v>15</v>
      </c>
      <c r="B33" s="21" t="n">
        <f aca="false">'AINAY-LE-CHATEAU'!B33+BOUZAIS!B33+VELLES!B33+SORGES!B33+'SAINT FERME'!B33</f>
        <v>113</v>
      </c>
      <c r="C33" s="136" t="n">
        <f aca="false">'AINAY-LE-CHATEAU'!C33+BOUZAIS!C33+VELLES!C33+SORGES!C33+'SAINT FERME'!C33</f>
        <v>132</v>
      </c>
      <c r="D33" s="238" t="n">
        <v>117</v>
      </c>
      <c r="E33" s="136" t="n">
        <f aca="false">'AINAY-LE-CHATEAU'!E33+BOUZAIS!E33+'SAINT FERME'!E33+SORGES!E33</f>
        <v>112</v>
      </c>
      <c r="F33" s="59" t="n">
        <f aca="false">'AINAY-LE-CHATEAU'!F33+BOUZAIS!F33+'SAINT FERME'!F33</f>
        <v>60</v>
      </c>
      <c r="G33" s="45" t="n">
        <f aca="false">'AINAY-LE-CHATEAU'!G33+BOUZAIS!G33+'SAINT FERME'!G33</f>
        <v>86</v>
      </c>
      <c r="H33" s="52" t="n">
        <f aca="false">'AINAY-LE-CHATEAU'!H33+BOUZAIS!H33+'SAINT FERME'!H33</f>
        <v>95</v>
      </c>
      <c r="I33" s="44" t="n">
        <f aca="false">'AINAY-LE-CHATEAU'!I33+BOUZAIS!I33+'SAINT FERME'!I33</f>
        <v>87</v>
      </c>
      <c r="J33" s="239" t="n">
        <f aca="false">'AINAY-LE-CHATEAU'!J33+BOUZAIS!J33+'SAINT FERME'!J33</f>
        <v>76</v>
      </c>
      <c r="K33" s="45" t="n">
        <f aca="false">'AINAY-LE-CHATEAU'!K33+BOUZAIS!K33+'SAINT FERME'!K33</f>
        <v>100</v>
      </c>
      <c r="L33" s="47" t="n">
        <f aca="false">'AINAY-LE-CHATEAU'!L33+BOUZAIS!L33+'SAINT FERME'!L33</f>
        <v>53</v>
      </c>
      <c r="M33" s="48" t="n">
        <f aca="false">'AINAY-LE-CHATEAU'!M33+BOUZAIS!M33+'SAINT FERME'!M33</f>
        <v>66</v>
      </c>
      <c r="N33" s="110" t="n">
        <f aca="false">BOUZAIS!N33+'SAINT FERME'!N33</f>
        <v>45</v>
      </c>
      <c r="O33" s="44" t="n">
        <f aca="false">'AINAY-LE-CHATEAU'!B33+BOUZAIS!O33+'SAINT FERME'!O33</f>
        <v>47</v>
      </c>
    </row>
    <row r="34" s="100" customFormat="true" ht="15" hidden="true" customHeight="true" outlineLevel="1" collapsed="false">
      <c r="A34" s="30" t="s">
        <v>5</v>
      </c>
      <c r="B34" s="21" t="n">
        <f aca="false">B31+B33</f>
        <v>1318</v>
      </c>
      <c r="C34" s="136" t="n">
        <f aca="false">C31+C33</f>
        <v>1290</v>
      </c>
      <c r="D34" s="238" t="n">
        <f aca="false">D31+D33</f>
        <v>1122</v>
      </c>
      <c r="E34" s="136" t="n">
        <f aca="false">'AINAY-LE-CHATEAU'!E34+BOUZAIS!E34+'SAINT FERME'!E34+SORGES!E34</f>
        <v>546</v>
      </c>
      <c r="F34" s="241" t="n">
        <f aca="false">F31+F33</f>
        <v>660</v>
      </c>
      <c r="G34" s="247" t="n">
        <f aca="false">G31+G33</f>
        <v>708</v>
      </c>
      <c r="H34" s="153" t="n">
        <f aca="false">H31+H33</f>
        <v>739</v>
      </c>
      <c r="I34" s="32" t="n">
        <f aca="false">I31+I33</f>
        <v>679</v>
      </c>
      <c r="J34" s="31" t="n">
        <f aca="false">J31+J33</f>
        <v>749</v>
      </c>
      <c r="K34" s="31" t="n">
        <f aca="false">K31+K33</f>
        <v>641</v>
      </c>
      <c r="L34" s="31" t="n">
        <f aca="false">L31+L33</f>
        <v>543</v>
      </c>
      <c r="M34" s="31" t="n">
        <f aca="false">M31+M33</f>
        <v>649</v>
      </c>
      <c r="N34" s="31" t="n">
        <f aca="false">N31+N33</f>
        <v>430</v>
      </c>
      <c r="O34" s="31" t="n">
        <f aca="false">O31+O33</f>
        <v>559</v>
      </c>
    </row>
    <row r="35" s="100" customFormat="true" ht="15" hidden="true" customHeight="true" outlineLevel="1" collapsed="false">
      <c r="A35" s="34" t="s">
        <v>6</v>
      </c>
      <c r="B35" s="244" t="n">
        <f aca="false">(B34-C34)/C34</f>
        <v>0.0217054263565891</v>
      </c>
      <c r="C35" s="250" t="n">
        <f aca="false">(C34-D34)/D34</f>
        <v>0.149732620320856</v>
      </c>
      <c r="D35" s="248" t="n">
        <f aca="false">(D34-E34)/E34</f>
        <v>1.05494505494506</v>
      </c>
      <c r="E35" s="136" t="e">
        <f aca="false">'AINAY-LE-CHATEAU'!E35+BOUZAIS!E35+'SAINT FERME'!E35+SORGES!E35</f>
        <v>#REF!</v>
      </c>
      <c r="F35" s="243" t="n">
        <f aca="false">IF(OR(H33=0,F33=0),"-",(F34-H34)/H34)</f>
        <v>-0.106901217861976</v>
      </c>
      <c r="G35" s="249" t="n">
        <f aca="false">IF(OR(H33=0,G33=0),"-",(G34-H34)/H34)</f>
        <v>-0.0419485791610284</v>
      </c>
      <c r="H35" s="231" t="n">
        <f aca="false">IF(OR(I33=0,H33=0),"-",(H34-I34)/I34)</f>
        <v>0.0883652430044183</v>
      </c>
      <c r="I35" s="232" t="n">
        <f aca="false">IF(OR(J33=0,I33=0),"-",(I34-J34)/J34)</f>
        <v>-0.0934579439252336</v>
      </c>
      <c r="J35" s="40" t="n">
        <f aca="false">IF(OR(K33=0,J33=0),"-",(J34-K34)/K34)</f>
        <v>0.168486739469579</v>
      </c>
      <c r="K35" s="40" t="n">
        <f aca="false">IF(OR(L33=0,K33=0),"-",(K34-L34)/L34)</f>
        <v>0.180478821362799</v>
      </c>
      <c r="L35" s="40" t="n">
        <f aca="false">IF(OR(M33=0,L33=0),"-",(L34-M34)/M34)</f>
        <v>-0.163328197226502</v>
      </c>
      <c r="M35" s="40" t="n">
        <f aca="false">IF(OR(N33=0,M33=0),"-",(M34-N34)/N34)</f>
        <v>0.509302325581395</v>
      </c>
      <c r="N35" s="40" t="n">
        <f aca="false">IF(OR(O33=0,N33=0),"-",(N34-O34)/O34)</f>
        <v>-0.230769230769231</v>
      </c>
      <c r="O35" s="40"/>
    </row>
    <row r="36" s="100" customFormat="true" ht="14.25" hidden="false" customHeight="true" outlineLevel="0" collapsed="false">
      <c r="A36" s="41" t="s">
        <v>16</v>
      </c>
      <c r="B36" s="21" t="n">
        <f aca="false">'AINAY-LE-CHATEAU'!B36+BOUZAIS!B36+VELLES!B36+SORGES!B36+'SAINT FERME'!B36</f>
        <v>117</v>
      </c>
      <c r="C36" s="136" t="n">
        <f aca="false">'AINAY-LE-CHATEAU'!C36+BOUZAIS!C36+VELLES!C36+SORGES!C36+'SAINT FERME'!C36</f>
        <v>128</v>
      </c>
      <c r="D36" s="238" t="n">
        <v>135</v>
      </c>
      <c r="E36" s="136" t="n">
        <f aca="false">'AINAY-LE-CHATEAU'!E36+BOUZAIS!E36+'SAINT FERME'!E36+SORGES!E36</f>
        <v>92</v>
      </c>
      <c r="F36" s="251" t="n">
        <f aca="false">'AINAY-LE-CHATEAU'!F36+BOUZAIS!F36+'SAINT FERME'!F36</f>
        <v>76</v>
      </c>
      <c r="G36" s="26" t="n">
        <f aca="false">'AINAY-LE-CHATEAU'!G36+BOUZAIS!G36+'SAINT FERME'!G36</f>
        <v>50</v>
      </c>
      <c r="H36" s="223" t="n">
        <f aca="false">'AINAY-LE-CHATEAU'!H36+BOUZAIS!H36+'SAINT FERME'!H36</f>
        <v>78</v>
      </c>
      <c r="I36" s="99" t="n">
        <f aca="false">'AINAY-LE-CHATEAU'!I36+BOUZAIS!I36+'SAINT FERME'!I36</f>
        <v>56</v>
      </c>
      <c r="J36" s="252" t="n">
        <f aca="false">'AINAY-LE-CHATEAU'!J36+BOUZAIS!J36+'SAINT FERME'!J36</f>
        <v>66</v>
      </c>
      <c r="K36" s="26" t="n">
        <f aca="false">'AINAY-LE-CHATEAU'!K36+BOUZAIS!K36+'SAINT FERME'!K36</f>
        <v>67</v>
      </c>
      <c r="L36" s="59" t="n">
        <f aca="false">'AINAY-LE-CHATEAU'!L36+BOUZAIS!L36+'SAINT FERME'!L36</f>
        <v>54</v>
      </c>
      <c r="M36" s="28" t="n">
        <f aca="false">'AINAY-LE-CHATEAU'!M36+BOUZAIS!M36+'SAINT FERME'!M36</f>
        <v>51</v>
      </c>
      <c r="N36" s="21" t="n">
        <f aca="false">BOUZAIS!N36+'SAINT FERME'!N36</f>
        <v>37</v>
      </c>
      <c r="O36" s="99" t="n">
        <f aca="false">'AINAY-LE-CHATEAU'!B36+BOUZAIS!O36+'SAINT FERME'!O36</f>
        <v>59</v>
      </c>
    </row>
    <row r="37" s="100" customFormat="true" ht="15" hidden="true" customHeight="true" outlineLevel="1" collapsed="false">
      <c r="A37" s="30" t="s">
        <v>5</v>
      </c>
      <c r="B37" s="21" t="n">
        <f aca="false">B34+B36</f>
        <v>1435</v>
      </c>
      <c r="C37" s="136" t="n">
        <f aca="false">C34+C36</f>
        <v>1418</v>
      </c>
      <c r="D37" s="238" t="n">
        <f aca="false">D34+D36</f>
        <v>1257</v>
      </c>
      <c r="E37" s="136" t="n">
        <f aca="false">'AINAY-LE-CHATEAU'!E37+BOUZAIS!E37+'SAINT FERME'!E37+SORGES!E37</f>
        <v>638</v>
      </c>
      <c r="F37" s="241" t="n">
        <f aca="false">F34+F36</f>
        <v>736</v>
      </c>
      <c r="G37" s="247" t="n">
        <f aca="false">G34+G36</f>
        <v>758</v>
      </c>
      <c r="H37" s="153" t="n">
        <f aca="false">H34+H36</f>
        <v>817</v>
      </c>
      <c r="I37" s="32" t="n">
        <f aca="false">I34+I36</f>
        <v>735</v>
      </c>
      <c r="J37" s="31" t="n">
        <f aca="false">J34+J36</f>
        <v>815</v>
      </c>
      <c r="K37" s="31" t="n">
        <f aca="false">K34+K36</f>
        <v>708</v>
      </c>
      <c r="L37" s="31" t="n">
        <f aca="false">L34+L36</f>
        <v>597</v>
      </c>
      <c r="M37" s="31" t="n">
        <f aca="false">M34+M36</f>
        <v>700</v>
      </c>
      <c r="N37" s="31" t="n">
        <f aca="false">N34+N36</f>
        <v>467</v>
      </c>
      <c r="O37" s="31" t="n">
        <f aca="false">O34+O36</f>
        <v>618</v>
      </c>
    </row>
    <row r="38" s="100" customFormat="true" ht="15" hidden="true" customHeight="true" outlineLevel="1" collapsed="false">
      <c r="A38" s="34" t="s">
        <v>6</v>
      </c>
      <c r="B38" s="244" t="n">
        <f aca="false">(B37-C37)/C37</f>
        <v>0.0119887165021157</v>
      </c>
      <c r="C38" s="250" t="n">
        <f aca="false">(C37-D37)/D37</f>
        <v>0.128082736674622</v>
      </c>
      <c r="D38" s="248" t="n">
        <f aca="false">(D37-E37)/E37</f>
        <v>0.970219435736677</v>
      </c>
      <c r="E38" s="136" t="e">
        <f aca="false">'AINAY-LE-CHATEAU'!E38+BOUZAIS!E38+'SAINT FERME'!E38+SORGES!E38</f>
        <v>#REF!</v>
      </c>
      <c r="F38" s="243" t="n">
        <f aca="false">IF(OR(H36=0,F36=0),"-",(F37-H37)/H37)</f>
        <v>-0.0991432068543452</v>
      </c>
      <c r="G38" s="249" t="n">
        <f aca="false">IF(OR(H36=0,G36=0),"-",(G37-H37)/H37)</f>
        <v>-0.0722154222766218</v>
      </c>
      <c r="H38" s="231" t="n">
        <f aca="false">IF(OR(I36=0,H36=0),"-",(H37-I37)/I37)</f>
        <v>0.11156462585034</v>
      </c>
      <c r="I38" s="232" t="n">
        <f aca="false">IF(OR(J36=0,I36=0),"-",(I37-J37)/J37)</f>
        <v>-0.098159509202454</v>
      </c>
      <c r="J38" s="40" t="n">
        <f aca="false">IF(OR(K36=0,J36=0),"-",(J37-K37)/K37)</f>
        <v>0.151129943502825</v>
      </c>
      <c r="K38" s="40" t="n">
        <f aca="false">IF(OR(L36=0,K36=0),"-",(K37-L37)/L37)</f>
        <v>0.185929648241206</v>
      </c>
      <c r="L38" s="40" t="n">
        <f aca="false">IF(OR(M36=0,L36=0),"-",(L37-M37)/M37)</f>
        <v>-0.147142857142857</v>
      </c>
      <c r="M38" s="40" t="n">
        <f aca="false">IF(OR(N36=0,M36=0),"-",(M37-N37)/N37)</f>
        <v>0.498929336188437</v>
      </c>
      <c r="N38" s="40" t="n">
        <f aca="false">IF(OR(O36=0,N36=0),"-",(N37-O37)/O37)</f>
        <v>-0.244336569579288</v>
      </c>
      <c r="O38" s="40"/>
    </row>
    <row r="39" s="100" customFormat="true" ht="15" hidden="false" customHeight="true" outlineLevel="0" collapsed="false">
      <c r="A39" s="41" t="s">
        <v>17</v>
      </c>
      <c r="B39" s="21" t="n">
        <f aca="false">'AINAY-LE-CHATEAU'!B39+BOUZAIS!B39+VELLES!B39+SORGES!B39+'SAINT FERME'!B39</f>
        <v>125</v>
      </c>
      <c r="C39" s="136" t="n">
        <f aca="false">'AINAY-LE-CHATEAU'!C39+BOUZAIS!C39+VELLES!C39+SORGES!C39+'SAINT FERME'!C39</f>
        <v>125</v>
      </c>
      <c r="D39" s="238" t="n">
        <v>124</v>
      </c>
      <c r="E39" s="136" t="n">
        <f aca="false">'AINAY-LE-CHATEAU'!E39+BOUZAIS!E39+'SAINT FERME'!E39+SORGES!E39</f>
        <v>93</v>
      </c>
      <c r="F39" s="59" t="n">
        <f aca="false">'AINAY-LE-CHATEAU'!F39+BOUZAIS!F39+'SAINT FERME'!F39</f>
        <v>76</v>
      </c>
      <c r="G39" s="45" t="n">
        <f aca="false">'AINAY-LE-CHATEAU'!G39+BOUZAIS!G39+'SAINT FERME'!G39</f>
        <v>83</v>
      </c>
      <c r="H39" s="52" t="n">
        <f aca="false">'AINAY-LE-CHATEAU'!H39+BOUZAIS!H39+'SAINT FERME'!H39</f>
        <v>80</v>
      </c>
      <c r="I39" s="44" t="n">
        <f aca="false">'AINAY-LE-CHATEAU'!I39+BOUZAIS!I39+'SAINT FERME'!I39</f>
        <v>68</v>
      </c>
      <c r="J39" s="239" t="n">
        <f aca="false">'AINAY-LE-CHATEAU'!J39+BOUZAIS!J39+'SAINT FERME'!J39</f>
        <v>82</v>
      </c>
      <c r="K39" s="45" t="n">
        <f aca="false">'AINAY-LE-CHATEAU'!K39+BOUZAIS!K39+'SAINT FERME'!K39</f>
        <v>70</v>
      </c>
      <c r="L39" s="59" t="n">
        <f aca="false">'AINAY-LE-CHATEAU'!L39+BOUZAIS!L39+'SAINT FERME'!L39</f>
        <v>76</v>
      </c>
      <c r="M39" s="48" t="n">
        <f aca="false">'AINAY-LE-CHATEAU'!M39+BOUZAIS!M39+'SAINT FERME'!M39</f>
        <v>60</v>
      </c>
      <c r="N39" s="42" t="n">
        <f aca="false">BOUZAIS!N39+'SAINT FERME'!N39</f>
        <v>39</v>
      </c>
      <c r="O39" s="44" t="n">
        <f aca="false">'AINAY-LE-CHATEAU'!B39+BOUZAIS!O39+'SAINT FERME'!O39</f>
        <v>59</v>
      </c>
    </row>
    <row r="40" s="100" customFormat="true" ht="15" hidden="true" customHeight="true" outlineLevel="1" collapsed="false">
      <c r="A40" s="30" t="s">
        <v>5</v>
      </c>
      <c r="B40" s="21" t="n">
        <f aca="false">B37+B39</f>
        <v>1560</v>
      </c>
      <c r="C40" s="136" t="n">
        <f aca="false">C37+C39</f>
        <v>1543</v>
      </c>
      <c r="D40" s="238" t="n">
        <f aca="false">D37+D39</f>
        <v>1381</v>
      </c>
      <c r="E40" s="136" t="n">
        <f aca="false">'AINAY-LE-CHATEAU'!E40+BOUZAIS!E40+'SAINT FERME'!E40+SORGES!E40</f>
        <v>731</v>
      </c>
      <c r="F40" s="241" t="n">
        <f aca="false">F37+F39</f>
        <v>812</v>
      </c>
      <c r="G40" s="247" t="n">
        <f aca="false">G37+G39</f>
        <v>841</v>
      </c>
      <c r="H40" s="153" t="n">
        <f aca="false">H37+H39</f>
        <v>897</v>
      </c>
      <c r="I40" s="32" t="n">
        <f aca="false">I37+I39</f>
        <v>803</v>
      </c>
      <c r="J40" s="31" t="n">
        <f aca="false">J37+J39</f>
        <v>897</v>
      </c>
      <c r="K40" s="31" t="n">
        <f aca="false">K37+K39</f>
        <v>778</v>
      </c>
      <c r="L40" s="31" t="n">
        <f aca="false">L37+L39</f>
        <v>673</v>
      </c>
      <c r="M40" s="31" t="n">
        <f aca="false">M37+M39</f>
        <v>760</v>
      </c>
      <c r="N40" s="31" t="n">
        <f aca="false">N37+N39</f>
        <v>506</v>
      </c>
      <c r="O40" s="31" t="n">
        <f aca="false">O37+O39</f>
        <v>677</v>
      </c>
    </row>
    <row r="41" s="100" customFormat="true" ht="15" hidden="true" customHeight="true" outlineLevel="1" collapsed="false">
      <c r="A41" s="34" t="s">
        <v>6</v>
      </c>
      <c r="B41" s="244" t="n">
        <f aca="false">(B40-C40)/C40</f>
        <v>0.0110174983797796</v>
      </c>
      <c r="C41" s="250" t="n">
        <f aca="false">(C40-D40)/D40</f>
        <v>0.117306299782766</v>
      </c>
      <c r="D41" s="248" t="n">
        <f aca="false">(D40-E40)/E40</f>
        <v>0.889192886456908</v>
      </c>
      <c r="E41" s="136" t="e">
        <f aca="false">'AINAY-LE-CHATEAU'!E41+BOUZAIS!E41+'SAINT FERME'!E41+SORGES!E41</f>
        <v>#REF!</v>
      </c>
      <c r="F41" s="243" t="n">
        <f aca="false">IF(OR(H39=0,F39=0),"-",(F40-H40)/H40)</f>
        <v>-0.0947603121516165</v>
      </c>
      <c r="G41" s="249" t="n">
        <f aca="false">IF(OR(H39=0,G39=0),"-",(G40-H40)/H40)</f>
        <v>-0.0624303232998885</v>
      </c>
      <c r="H41" s="231" t="n">
        <f aca="false">IF(OR(I39=0,H39=0),"-",(H40-I40)/I40)</f>
        <v>0.11706102117061</v>
      </c>
      <c r="I41" s="232" t="n">
        <f aca="false">IF(OR(J39=0,I39=0),"-",(I40-J40)/J40)</f>
        <v>-0.10479375696767</v>
      </c>
      <c r="J41" s="40" t="n">
        <f aca="false">IF(OR(K39=0,J39=0),"-",(J40-K40)/K40)</f>
        <v>0.152956298200514</v>
      </c>
      <c r="K41" s="40" t="n">
        <f aca="false">IF(OR(L39=0,K39=0),"-",(K40-L40)/L40)</f>
        <v>0.156017830609212</v>
      </c>
      <c r="L41" s="40" t="n">
        <f aca="false">IF(OR(M39=0,L39=0),"-",(L40-M40)/M40)</f>
        <v>-0.114473684210526</v>
      </c>
      <c r="M41" s="40" t="n">
        <f aca="false">IF(OR(N39=0,M39=0),"-",(M40-N40)/N40)</f>
        <v>0.50197628458498</v>
      </c>
      <c r="N41" s="40" t="n">
        <f aca="false">IF(OR(O39=0,N39=0),"-",(N40-O40)/O40)</f>
        <v>-0.252584933530281</v>
      </c>
      <c r="O41" s="40"/>
    </row>
    <row r="42" s="100" customFormat="true" ht="15" hidden="false" customHeight="true" outlineLevel="0" collapsed="false">
      <c r="A42" s="41" t="s">
        <v>18</v>
      </c>
      <c r="B42" s="21" t="n">
        <f aca="false">'AINAY-LE-CHATEAU'!B42+BOUZAIS!B42+VELLES!B42+SORGES!B42+'SAINT FERME'!B42</f>
        <v>112</v>
      </c>
      <c r="C42" s="136" t="n">
        <f aca="false">'AINAY-LE-CHATEAU'!C42+BOUZAIS!C42+VELLES!C42+SORGES!C42+'SAINT FERME'!C42</f>
        <v>114</v>
      </c>
      <c r="D42" s="238" t="n">
        <v>118</v>
      </c>
      <c r="E42" s="136" t="n">
        <f aca="false">'AINAY-LE-CHATEAU'!E42+BOUZAIS!E42+'SAINT FERME'!E42+SORGES!E42</f>
        <v>108</v>
      </c>
      <c r="F42" s="59" t="n">
        <f aca="false">'AINAY-LE-CHATEAU'!F42+BOUZAIS!F42+'SAINT FERME'!F42</f>
        <v>66</v>
      </c>
      <c r="G42" s="45" t="n">
        <f aca="false">'AINAY-LE-CHATEAU'!G42+BOUZAIS!G42+'SAINT FERME'!G42</f>
        <v>48</v>
      </c>
      <c r="H42" s="52" t="n">
        <f aca="false">'AINAY-LE-CHATEAU'!H42+BOUZAIS!H42+'SAINT FERME'!H42</f>
        <v>54</v>
      </c>
      <c r="I42" s="44" t="n">
        <f aca="false">'AINAY-LE-CHATEAU'!I42+BOUZAIS!I42+'SAINT FERME'!I42</f>
        <v>66</v>
      </c>
      <c r="J42" s="239" t="n">
        <f aca="false">'AINAY-LE-CHATEAU'!J42+BOUZAIS!J42+'SAINT FERME'!J42</f>
        <v>51</v>
      </c>
      <c r="K42" s="45" t="n">
        <f aca="false">'AINAY-LE-CHATEAU'!K42+BOUZAIS!K42+'SAINT FERME'!K42</f>
        <v>43</v>
      </c>
      <c r="L42" s="59" t="n">
        <f aca="false">'AINAY-LE-CHATEAU'!L42+BOUZAIS!L42+'SAINT FERME'!L42</f>
        <v>49</v>
      </c>
      <c r="M42" s="48" t="n">
        <f aca="false">'AINAY-LE-CHATEAU'!M42+BOUZAIS!M42+'SAINT FERME'!M42</f>
        <v>34</v>
      </c>
      <c r="N42" s="42" t="n">
        <f aca="false">BOUZAIS!N42+'SAINT FERME'!N42</f>
        <v>37</v>
      </c>
      <c r="O42" s="44" t="n">
        <f aca="false">'AINAY-LE-CHATEAU'!B42+BOUZAIS!O42+'SAINT FERME'!O42</f>
        <v>55</v>
      </c>
    </row>
    <row r="43" s="100" customFormat="true" ht="15" hidden="true" customHeight="true" outlineLevel="1" collapsed="false">
      <c r="A43" s="30" t="s">
        <v>5</v>
      </c>
      <c r="B43" s="21" t="n">
        <f aca="false">B40+B42</f>
        <v>1672</v>
      </c>
      <c r="C43" s="136" t="n">
        <f aca="false">C40+C42</f>
        <v>1657</v>
      </c>
      <c r="D43" s="238" t="n">
        <f aca="false">D40+D42</f>
        <v>1499</v>
      </c>
      <c r="E43" s="136" t="n">
        <f aca="false">'AINAY-LE-CHATEAU'!E43+BOUZAIS!E43+'SAINT FERME'!E43+SORGES!E43</f>
        <v>839</v>
      </c>
      <c r="F43" s="241" t="n">
        <f aca="false">F40+F42</f>
        <v>878</v>
      </c>
      <c r="G43" s="247" t="n">
        <f aca="false">G40+G42</f>
        <v>889</v>
      </c>
      <c r="H43" s="153" t="n">
        <f aca="false">H40+H42</f>
        <v>951</v>
      </c>
      <c r="I43" s="32" t="n">
        <f aca="false">I40+I42</f>
        <v>869</v>
      </c>
      <c r="J43" s="31" t="n">
        <f aca="false">J40+J42</f>
        <v>948</v>
      </c>
      <c r="K43" s="31" t="n">
        <f aca="false">K40+K42</f>
        <v>821</v>
      </c>
      <c r="L43" s="31" t="n">
        <f aca="false">L40+L42</f>
        <v>722</v>
      </c>
      <c r="M43" s="31" t="n">
        <f aca="false">M40+M42</f>
        <v>794</v>
      </c>
      <c r="N43" s="31" t="n">
        <f aca="false">N40+N42</f>
        <v>543</v>
      </c>
      <c r="O43" s="31" t="n">
        <f aca="false">O40+O42</f>
        <v>732</v>
      </c>
    </row>
    <row r="44" s="100" customFormat="true" ht="15" hidden="true" customHeight="true" outlineLevel="1" collapsed="false">
      <c r="A44" s="34" t="s">
        <v>6</v>
      </c>
      <c r="B44" s="244" t="n">
        <f aca="false">(B43-C43)/C43</f>
        <v>0.00905250452625226</v>
      </c>
      <c r="C44" s="250" t="n">
        <f aca="false">(C43-D43)/D43</f>
        <v>0.105403602401601</v>
      </c>
      <c r="D44" s="248" t="n">
        <f aca="false">(D43-E43)/E43</f>
        <v>0.786650774731824</v>
      </c>
      <c r="E44" s="136" t="e">
        <f aca="false">'AINAY-LE-CHATEAU'!E44+BOUZAIS!E44+'SAINT FERME'!E44+SORGES!E44</f>
        <v>#REF!</v>
      </c>
      <c r="F44" s="243" t="n">
        <f aca="false">IF(OR(H42=0,F42=0),"-",(F43-H43)/H43)</f>
        <v>-0.0767613038906414</v>
      </c>
      <c r="G44" s="249" t="n">
        <f aca="false">IF(OR(H42=0,G42=0),"-",(G43-H43)/H43)</f>
        <v>-0.0651945320715037</v>
      </c>
      <c r="H44" s="231" t="n">
        <f aca="false">IF(OR(I42=0,H42=0),"-",(H43-I43)/I43)</f>
        <v>0.094361334867664</v>
      </c>
      <c r="I44" s="232" t="n">
        <f aca="false">IF(OR(J42=0,I42=0),"-",(I43-J43)/J43)</f>
        <v>-0.0833333333333333</v>
      </c>
      <c r="J44" s="40" t="n">
        <f aca="false">IF(OR(K42=0,J42=0),"-",(J43-K43)/K43)</f>
        <v>0.15468940316687</v>
      </c>
      <c r="K44" s="40" t="n">
        <f aca="false">IF(OR(L42=0,K42=0),"-",(K43-L43)/L43)</f>
        <v>0.137119113573407</v>
      </c>
      <c r="L44" s="40" t="n">
        <f aca="false">IF(OR(M42=0,L42=0),"-",(L43-M43)/M43)</f>
        <v>-0.0906801007556675</v>
      </c>
      <c r="M44" s="40" t="n">
        <f aca="false">IF(OR(N42=0,M42=0),"-",(M43-N43)/N43)</f>
        <v>0.462246777163904</v>
      </c>
      <c r="N44" s="40" t="n">
        <f aca="false">IF(OR(O42=0,N42=0),"-",(N43-O43)/O43)</f>
        <v>-0.258196721311475</v>
      </c>
      <c r="O44" s="40"/>
    </row>
    <row r="45" s="100" customFormat="true" ht="15" hidden="false" customHeight="true" outlineLevel="0" collapsed="false">
      <c r="A45" s="41" t="s">
        <v>25</v>
      </c>
      <c r="B45" s="21" t="n">
        <f aca="false">'AINAY-LE-CHATEAU'!B45+BOUZAIS!B45+VELLES!B45+SORGES!B45+'SAINT FERME'!B45</f>
        <v>84</v>
      </c>
      <c r="C45" s="136" t="n">
        <f aca="false">'AINAY-LE-CHATEAU'!C45+BOUZAIS!C45+VELLES!C45+SORGES!C45+'SAINT FERME'!C45</f>
        <v>77</v>
      </c>
      <c r="D45" s="238" t="n">
        <v>67</v>
      </c>
      <c r="E45" s="136" t="n">
        <f aca="false">'AINAY-LE-CHATEAU'!E45+BOUZAIS!E45+'SAINT FERME'!E45+SORGES!E45</f>
        <v>54</v>
      </c>
      <c r="F45" s="59" t="n">
        <f aca="false">'AINAY-LE-CHATEAU'!F45+BOUZAIS!F45+'SAINT FERME'!F45</f>
        <v>46</v>
      </c>
      <c r="G45" s="45" t="n">
        <f aca="false">'AINAY-LE-CHATEAU'!G45+BOUZAIS!G45+'SAINT FERME'!G45</f>
        <v>28</v>
      </c>
      <c r="H45" s="52" t="n">
        <f aca="false">'AINAY-LE-CHATEAU'!H45+BOUZAIS!H45+'SAINT FERME'!H45</f>
        <v>20</v>
      </c>
      <c r="I45" s="44" t="n">
        <f aca="false">'AINAY-LE-CHATEAU'!I45+BOUZAIS!I45+'SAINT FERME'!I45</f>
        <v>26</v>
      </c>
      <c r="J45" s="239" t="n">
        <f aca="false">'AINAY-LE-CHATEAU'!J45+BOUZAIS!J45+'SAINT FERME'!J45</f>
        <v>44</v>
      </c>
      <c r="K45" s="45" t="n">
        <f aca="false">'AINAY-LE-CHATEAU'!K45+BOUZAIS!K45+'SAINT FERME'!K45</f>
        <v>29</v>
      </c>
      <c r="L45" s="59" t="n">
        <f aca="false">'AINAY-LE-CHATEAU'!L45+BOUZAIS!L45+'SAINT FERME'!L45</f>
        <v>16</v>
      </c>
      <c r="M45" s="48" t="n">
        <f aca="false">'AINAY-LE-CHATEAU'!M45+BOUZAIS!M45+'SAINT FERME'!M45</f>
        <v>24</v>
      </c>
      <c r="N45" s="42" t="n">
        <f aca="false">BOUZAIS!N45+'SAINT FERME'!N45</f>
        <v>16</v>
      </c>
      <c r="O45" s="44" t="n">
        <f aca="false">'AINAY-LE-CHATEAU'!B45+BOUZAIS!O45+'SAINT FERME'!O45</f>
        <v>48</v>
      </c>
    </row>
    <row r="46" s="100" customFormat="true" ht="15" hidden="true" customHeight="true" outlineLevel="1" collapsed="false">
      <c r="A46" s="30" t="s">
        <v>5</v>
      </c>
      <c r="B46" s="21" t="n">
        <f aca="false">B43+B45</f>
        <v>1756</v>
      </c>
      <c r="C46" s="136" t="n">
        <f aca="false">C43+C45</f>
        <v>1734</v>
      </c>
      <c r="D46" s="238" t="n">
        <f aca="false">D43+D45</f>
        <v>1566</v>
      </c>
      <c r="E46" s="136" t="n">
        <f aca="false">'AINAY-LE-CHATEAU'!E46+BOUZAIS!E46+'SAINT FERME'!E46+SORGES!E46</f>
        <v>996</v>
      </c>
      <c r="F46" s="241" t="n">
        <f aca="false">F43+F45</f>
        <v>924</v>
      </c>
      <c r="G46" s="247" t="n">
        <f aca="false">G43+G45</f>
        <v>917</v>
      </c>
      <c r="H46" s="153" t="n">
        <f aca="false">H43+H45</f>
        <v>971</v>
      </c>
      <c r="I46" s="32" t="n">
        <f aca="false">I43+I45</f>
        <v>895</v>
      </c>
      <c r="J46" s="31" t="n">
        <f aca="false">J43+J45</f>
        <v>992</v>
      </c>
      <c r="K46" s="31" t="n">
        <f aca="false">K43+K45</f>
        <v>850</v>
      </c>
      <c r="L46" s="31" t="n">
        <f aca="false">L43+L45</f>
        <v>738</v>
      </c>
      <c r="M46" s="31" t="n">
        <f aca="false">M43+M45</f>
        <v>818</v>
      </c>
      <c r="N46" s="31" t="n">
        <f aca="false">N43+N45</f>
        <v>559</v>
      </c>
      <c r="O46" s="31" t="n">
        <f aca="false">O43+O45</f>
        <v>780</v>
      </c>
    </row>
    <row r="47" s="100" customFormat="true" ht="15" hidden="true" customHeight="true" outlineLevel="1" collapsed="false">
      <c r="A47" s="34" t="s">
        <v>6</v>
      </c>
      <c r="B47" s="244" t="n">
        <f aca="false">(B46-C46)/C46</f>
        <v>0.0126874279123414</v>
      </c>
      <c r="C47" s="250" t="n">
        <f aca="false">(C46-D46)/D46</f>
        <v>0.10727969348659</v>
      </c>
      <c r="D47" s="248" t="n">
        <f aca="false">(D46-E46)/E46</f>
        <v>0.572289156626506</v>
      </c>
      <c r="E47" s="136" t="e">
        <f aca="false">'AINAY-LE-CHATEAU'!E47+BOUZAIS!E47+'SAINT FERME'!E47+SORGES!E47</f>
        <v>#REF!</v>
      </c>
      <c r="F47" s="243" t="n">
        <f aca="false">IF(OR(H45=0,F45=0),"-",(F46-H46)/H46)</f>
        <v>-0.0484037075180227</v>
      </c>
      <c r="G47" s="249" t="n">
        <f aca="false">IF(OR(H45=0,G45=0),"-",(G46-H46)/H46)</f>
        <v>-0.0556127703398558</v>
      </c>
      <c r="H47" s="231" t="n">
        <f aca="false">IF(OR(I45=0,H45=0),"-",(H46-I46)/I46)</f>
        <v>0.0849162011173184</v>
      </c>
      <c r="I47" s="232" t="n">
        <f aca="false">IF(OR(J45=0,I45=0),"-",(I46-J46)/J46)</f>
        <v>-0.0977822580645161</v>
      </c>
      <c r="J47" s="40" t="n">
        <f aca="false">IF(OR(K45=0,J45=0),"-",(J46-K46)/K46)</f>
        <v>0.167058823529412</v>
      </c>
      <c r="K47" s="40" t="n">
        <f aca="false">IF(OR(L45=0,K45=0),"-",(K46-L46)/L46)</f>
        <v>0.151761517615176</v>
      </c>
      <c r="L47" s="40" t="n">
        <f aca="false">IF(OR(M45=0,L45=0),"-",(L46-M46)/M46)</f>
        <v>-0.097799511002445</v>
      </c>
      <c r="M47" s="40" t="n">
        <f aca="false">IF(OR(N45=0,M45=0),"-",(M46-N46)/N46)</f>
        <v>0.463327370304114</v>
      </c>
      <c r="N47" s="40" t="n">
        <f aca="false">IF(OR(O45=0,N45=0),"-",(N46-O46)/O46)</f>
        <v>-0.283333333333333</v>
      </c>
      <c r="O47" s="40"/>
    </row>
    <row r="48" s="100" customFormat="true" ht="15" hidden="false" customHeight="true" outlineLevel="0" collapsed="false">
      <c r="A48" s="202" t="s">
        <v>27</v>
      </c>
      <c r="B48" s="21" t="n">
        <f aca="false">'AINAY-LE-CHATEAU'!B48+BOUZAIS!B48+VELLES!B48+SORGES!B48+'SAINT FERME'!B48</f>
        <v>36</v>
      </c>
      <c r="C48" s="136" t="n">
        <f aca="false">'AINAY-LE-CHATEAU'!C48+BOUZAIS!C48+VELLES!C48+SORGES!C48+'SAINT FERME'!C48</f>
        <v>10</v>
      </c>
      <c r="D48" s="238" t="n">
        <v>27</v>
      </c>
      <c r="E48" s="136" t="n">
        <f aca="false">'AINAY-LE-CHATEAU'!E48+BOUZAIS!E48+'SAINT FERME'!E48+SORGES!E48</f>
        <v>24</v>
      </c>
      <c r="F48" s="59" t="n">
        <f aca="false">'AINAY-LE-CHATEAU'!F48+BOUZAIS!F48+'SAINT FERME'!F48</f>
        <v>11</v>
      </c>
      <c r="G48" s="45" t="n">
        <f aca="false">'AINAY-LE-CHATEAU'!G48+BOUZAIS!G48+'SAINT FERME'!G48</f>
        <v>13</v>
      </c>
      <c r="H48" s="52" t="n">
        <f aca="false">'AINAY-LE-CHATEAU'!H48+BOUZAIS!H48+'SAINT FERME'!H48</f>
        <v>2</v>
      </c>
      <c r="I48" s="44" t="n">
        <f aca="false">'AINAY-LE-CHATEAU'!I48+BOUZAIS!I48+'SAINT FERME'!I48</f>
        <v>4</v>
      </c>
      <c r="J48" s="239" t="n">
        <f aca="false">'AINAY-LE-CHATEAU'!J48+BOUZAIS!J48+'SAINT FERME'!J48</f>
        <v>7</v>
      </c>
      <c r="K48" s="45" t="n">
        <f aca="false">'AINAY-LE-CHATEAU'!K48+BOUZAIS!K48+'SAINT FERME'!K48</f>
        <v>7</v>
      </c>
      <c r="L48" s="59" t="n">
        <f aca="false">'AINAY-LE-CHATEAU'!L48+BOUZAIS!L48+'SAINT FERME'!L48</f>
        <v>4</v>
      </c>
      <c r="M48" s="48" t="n">
        <f aca="false">'AINAY-LE-CHATEAU'!M48+BOUZAIS!M48+'SAINT FERME'!M48</f>
        <v>7</v>
      </c>
      <c r="N48" s="42" t="n">
        <f aca="false">BOUZAIS!N48+'SAINT FERME'!N48</f>
        <v>7</v>
      </c>
      <c r="O48" s="44" t="n">
        <f aca="false">'AINAY-LE-CHATEAU'!B48+BOUZAIS!O48+'SAINT FERME'!O48</f>
        <v>4</v>
      </c>
    </row>
    <row r="49" s="100" customFormat="true" ht="15" hidden="true" customHeight="true" outlineLevel="1" collapsed="false">
      <c r="A49" s="30" t="s">
        <v>20</v>
      </c>
      <c r="B49" s="21" t="n">
        <f aca="false">B46+B48</f>
        <v>1792</v>
      </c>
      <c r="C49" s="136" t="n">
        <f aca="false">C46+C48</f>
        <v>1744</v>
      </c>
      <c r="D49" s="238" t="n">
        <f aca="false">D46+D48</f>
        <v>1593</v>
      </c>
      <c r="E49" s="136" t="n">
        <f aca="false">'AINAY-LE-CHATEAU'!E49+BOUZAIS!E49+'SAINT FERME'!E49+SORGES!E49</f>
        <v>889</v>
      </c>
      <c r="F49" s="253" t="n">
        <f aca="false">F46+F48</f>
        <v>935</v>
      </c>
      <c r="G49" s="253" t="n">
        <f aca="false">G46+G48</f>
        <v>930</v>
      </c>
      <c r="H49" s="65" t="n">
        <f aca="false">H46+H48</f>
        <v>973</v>
      </c>
      <c r="I49" s="65" t="n">
        <f aca="false">I46+I48</f>
        <v>899</v>
      </c>
      <c r="J49" s="254" t="n">
        <f aca="false">J46+J48</f>
        <v>999</v>
      </c>
      <c r="K49" s="254" t="n">
        <f aca="false">K46+K48</f>
        <v>857</v>
      </c>
      <c r="L49" s="254" t="n">
        <f aca="false">L46+L48</f>
        <v>742</v>
      </c>
      <c r="M49" s="254" t="n">
        <f aca="false">M46+M48</f>
        <v>825</v>
      </c>
      <c r="N49" s="254" t="n">
        <f aca="false">N46+N48</f>
        <v>566</v>
      </c>
      <c r="O49" s="254" t="n">
        <f aca="false">O46+O48</f>
        <v>784</v>
      </c>
    </row>
    <row r="50" s="100" customFormat="true" ht="15" hidden="true" customHeight="true" outlineLevel="1" collapsed="false">
      <c r="A50" s="34" t="s">
        <v>6</v>
      </c>
      <c r="B50" s="244" t="n">
        <f aca="false">(B49-C49)/C49</f>
        <v>0.0275229357798165</v>
      </c>
      <c r="C50" s="250" t="n">
        <f aca="false">(C49-D49)/D49</f>
        <v>0.0947897049591965</v>
      </c>
      <c r="D50" s="248" t="n">
        <f aca="false">(D49-E49)/E49</f>
        <v>0.791901012373453</v>
      </c>
      <c r="E50" s="136" t="e">
        <f aca="false">'AINAY-LE-CHATEAU'!E50+BOUZAIS!E50+'SAINT FERME'!E50+SORGES!E50</f>
        <v>#REF!</v>
      </c>
      <c r="F50" s="125" t="n">
        <f aca="false">IF(OR(H48=0,F48=0),"-",(F49-H49)/H49)</f>
        <v>-0.039054470709147</v>
      </c>
      <c r="G50" s="125" t="n">
        <f aca="false">IF(OR(H48=0,G48=0),"-",(G49-H49)/H49)</f>
        <v>-0.0441932168550874</v>
      </c>
      <c r="H50" s="206" t="n">
        <f aca="false">IF(OR(I48=0,H48=0),"-",(H49-I49)/I49)</f>
        <v>0.082313681868743</v>
      </c>
      <c r="I50" s="206" t="n">
        <f aca="false">IF(OR(J48=0,I48=0),"-",(I49-J49)/J49)</f>
        <v>-0.1001001001001</v>
      </c>
      <c r="J50" s="255" t="n">
        <f aca="false">IF(OR(K48=0,J48=0),"-",(J49-K49)/K49)</f>
        <v>0.165694282380397</v>
      </c>
      <c r="K50" s="255" t="n">
        <f aca="false">IF(OR(L48=0,K48=0),"-",(K49-L49)/L49)</f>
        <v>0.154986522911051</v>
      </c>
      <c r="L50" s="255" t="n">
        <f aca="false">IF(OR(M48=0,L48=0),"-",(L49-M49)/M49)</f>
        <v>-0.100606060606061</v>
      </c>
      <c r="M50" s="255" t="n">
        <f aca="false">IF(OR(N48=0,M48=0),"-",(M49-N49)/N49)</f>
        <v>0.457597173144876</v>
      </c>
      <c r="N50" s="255" t="n">
        <f aca="false">IF(OR(O48=0,N48=0),"-",(N49-O49)/O49)</f>
        <v>-0.278061224489796</v>
      </c>
      <c r="O50" s="255"/>
    </row>
    <row r="51" s="100" customFormat="true" ht="20.45" hidden="false" customHeight="true" outlineLevel="0" collapsed="false">
      <c r="A51" s="83" t="s">
        <v>21</v>
      </c>
      <c r="B51" s="256" t="n">
        <f aca="false">B6+B9+B12+B15+B18+B21+B24+B27+B30+B33+B36+B39+B42+B45+B48</f>
        <v>1792</v>
      </c>
      <c r="C51" s="126" t="n">
        <f aca="false">C6+C9+C12+C15+C18+C21+C24+C27+C30+C33+C36+C39+C42+C45+C48</f>
        <v>1744</v>
      </c>
      <c r="D51" s="126" t="n">
        <v>1593</v>
      </c>
      <c r="E51" s="126" t="n">
        <f aca="false">E6+E9+E12+E15+E18+E21+E24+E27+E30+E33+E36+E39+E42+E45+E48</f>
        <v>917</v>
      </c>
      <c r="F51" s="126" t="n">
        <f aca="false">F6+F9+F12+F15+F18+F21+F24+F27+F30+F33+F36+F39+F42+F45+F48</f>
        <v>935</v>
      </c>
      <c r="G51" s="126" t="n">
        <f aca="false">G6+G9+G12+G15+G18+G21+G24+G27+G30+G33+G36+G39+G42+G45+G48</f>
        <v>930</v>
      </c>
      <c r="H51" s="257" t="n">
        <f aca="false">H6+H9+H12+H15+H18+H21+H24+H27+H30+H33+H36+H39+H42+H45+H48</f>
        <v>973</v>
      </c>
      <c r="I51" s="257" t="n">
        <f aca="false">I6+I9+I12+I15+I18+I21+I24+I27+I30+I33+I36+I39+I42+I45+I48</f>
        <v>899</v>
      </c>
      <c r="J51" s="257" t="n">
        <f aca="false">J6+J9+J12+J15+J18+J21+J24+J27+J30+J33+J36+J39+J42+J45+J48</f>
        <v>999</v>
      </c>
      <c r="K51" s="257" t="n">
        <f aca="false">K6+K9+K12+K15+K18+K21+K24+K27+K30+K33+K36+K39+K42+K45+K48</f>
        <v>857</v>
      </c>
      <c r="L51" s="257" t="n">
        <f aca="false">L6+L9+L12+L15+L18+L21+L24+L27+L30+L33+L36+L39+L42+L45+L48</f>
        <v>742</v>
      </c>
      <c r="M51" s="257" t="n">
        <f aca="false">M6+M9+M12+M15+M18+M21+M24+M27+M30+M33+M36+M39+M42+M45+M48</f>
        <v>825</v>
      </c>
      <c r="N51" s="257" t="n">
        <f aca="false">N6+N9+N12+N15+N18+N21+N24+N27+N30+N33+N36+N39+N42+N45+N48</f>
        <v>566</v>
      </c>
      <c r="O51" s="257" t="n">
        <f aca="false">O6+O9+O12+O15+O18+O21+O24+O27+O30+O33+O36+O39+O42+O45+O48</f>
        <v>784</v>
      </c>
    </row>
    <row r="52" customFormat="false" ht="20.45" hidden="false" customHeight="true" outlineLevel="1" collapsed="false">
      <c r="A52" s="86" t="s">
        <v>6</v>
      </c>
      <c r="B52" s="258" t="n">
        <f aca="false">IF(B48&lt;&gt;"",(B51-C51)/C51,"")</f>
        <v>0.0275229357798165</v>
      </c>
      <c r="C52" s="258" t="n">
        <f aca="false">IF(C48&lt;&gt;"",(C51-D51)/D51,"")</f>
        <v>0.0947897049591965</v>
      </c>
      <c r="D52" s="258" t="n">
        <f aca="false">IF(D48&lt;&gt;"",(D51-E51)/E51,"")</f>
        <v>0.737186477644493</v>
      </c>
      <c r="E52" s="258" t="n">
        <f aca="false">IF(E48&lt;&gt;"",(E51-F51)/F51,"")</f>
        <v>-0.0192513368983957</v>
      </c>
      <c r="F52" s="258" t="n">
        <f aca="false">IF(F48&lt;&gt;"",(F51-G51)/G51,"")</f>
        <v>0.00537634408602151</v>
      </c>
      <c r="G52" s="258" t="n">
        <f aca="false">IF(G48&lt;&gt;"",(G51-H51)/H51,"")</f>
        <v>-0.0441932168550874</v>
      </c>
      <c r="H52" s="258" t="n">
        <f aca="false">IF(H48&lt;&gt;"",(H51-I51)/I51,"")</f>
        <v>0.082313681868743</v>
      </c>
      <c r="I52" s="258" t="n">
        <f aca="false">IF(I48&lt;&gt;"",(I51-J51)/J51,"")</f>
        <v>-0.1001001001001</v>
      </c>
      <c r="J52" s="258" t="n">
        <f aca="false">IF(J48&lt;&gt;"",(J51-K51)/K51,"")</f>
        <v>0.165694282380397</v>
      </c>
      <c r="K52" s="258" t="n">
        <f aca="false">IF(K48&lt;&gt;"",(K51-L51)/L51,"")</f>
        <v>0.154986522911051</v>
      </c>
      <c r="L52" s="258" t="n">
        <f aca="false">IF(L48&lt;&gt;"",(L51-M51)/M51,"")</f>
        <v>-0.100606060606061</v>
      </c>
      <c r="M52" s="258" t="n">
        <f aca="false">IF(M48&lt;&gt;"",(M51-N51)/N51,"")</f>
        <v>0.457597173144876</v>
      </c>
      <c r="N52" s="258" t="n">
        <f aca="false">IF(N48&lt;&gt;"",(N51-O51)/O51,"")</f>
        <v>-0.278061224489796</v>
      </c>
      <c r="O52" s="259"/>
    </row>
    <row r="53" s="4" customFormat="true" ht="14.25" hidden="false" customHeight="true" outlineLevel="0" collapsed="false"/>
    <row r="54" s="4" customFormat="true" ht="15" hidden="false" customHeight="false" outlineLevel="0" collapsed="false">
      <c r="E54" s="91"/>
      <c r="F54" s="91"/>
    </row>
    <row r="55" s="4" customFormat="true" ht="15" hidden="false" customHeight="false" outlineLevel="0" collapsed="false">
      <c r="C55" s="4" t="s">
        <v>22</v>
      </c>
      <c r="E55" s="91"/>
      <c r="F55" s="91"/>
    </row>
    <row r="56" s="4" customFormat="true" ht="15" hidden="false" customHeight="false" outlineLevel="0" collapsed="false">
      <c r="E56" s="91"/>
      <c r="F56" s="91"/>
    </row>
    <row r="57" s="4" customFormat="true" ht="15" hidden="false" customHeight="false" outlineLevel="0" collapsed="false">
      <c r="E57" s="91"/>
      <c r="F57" s="91"/>
    </row>
    <row r="58" s="4" customFormat="true" ht="15" hidden="false" customHeight="false" outlineLevel="0" collapsed="false">
      <c r="E58" s="91"/>
      <c r="F58" s="91"/>
    </row>
    <row r="59" s="4" customFormat="true" ht="15" hidden="false" customHeight="false" outlineLevel="0" collapsed="false">
      <c r="E59" s="91"/>
      <c r="F59" s="91"/>
    </row>
    <row r="60" s="4" customFormat="true" ht="15" hidden="false" customHeight="false" outlineLevel="0" collapsed="false">
      <c r="E60" s="91"/>
      <c r="F60" s="91"/>
    </row>
    <row r="61" s="4" customFormat="true" ht="15" hidden="false" customHeight="false" outlineLevel="0" collapsed="false">
      <c r="E61" s="91"/>
      <c r="F61" s="91"/>
    </row>
    <row r="62" s="4" customFormat="true" ht="15" hidden="false" customHeight="false" outlineLevel="0" collapsed="false">
      <c r="E62" s="91"/>
      <c r="F62" s="91"/>
    </row>
    <row r="63" s="4" customFormat="true" ht="15" hidden="false" customHeight="false" outlineLevel="0" collapsed="false">
      <c r="E63" s="91"/>
      <c r="F63" s="91"/>
    </row>
    <row r="64" s="4" customFormat="true" ht="15" hidden="false" customHeight="false" outlineLevel="0" collapsed="false">
      <c r="E64" s="91"/>
      <c r="F64" s="91"/>
    </row>
    <row r="65" s="4" customFormat="true" ht="15" hidden="false" customHeight="false" outlineLevel="0" collapsed="false">
      <c r="E65" s="91"/>
      <c r="F65" s="91"/>
    </row>
    <row r="66" s="4" customFormat="true" ht="15" hidden="false" customHeight="false" outlineLevel="0" collapsed="false">
      <c r="E66" s="91"/>
      <c r="F66" s="91"/>
    </row>
    <row r="67" s="4" customFormat="true" ht="15" hidden="false" customHeight="false" outlineLevel="0" collapsed="false">
      <c r="E67" s="91"/>
      <c r="F67" s="91"/>
    </row>
    <row r="68" s="4" customFormat="true" ht="15" hidden="false" customHeight="false" outlineLevel="0" collapsed="false"/>
    <row r="69" s="4" customFormat="true" ht="15" hidden="false" customHeight="false" outlineLevel="0" collapsed="false">
      <c r="E69" s="91"/>
      <c r="F69" s="91"/>
    </row>
  </sheetData>
  <mergeCells count="2">
    <mergeCell ref="A1:L1"/>
    <mergeCell ref="A3:L3"/>
  </mergeCells>
  <conditionalFormatting sqref="B51:F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{ECD1C267-8DCD-4369-A85C-80E94256122A}</x14:id>
        </ext>
      </extLst>
    </cfRule>
  </conditionalFormatting>
  <conditionalFormatting sqref="B51:O51">
    <cfRule type="dataBar" priority="3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{7037FC98-3F55-4BCA-9870-6EC546952660}</x14:id>
        </ext>
      </extLst>
    </cfRule>
  </conditionalFormatting>
  <conditionalFormatting sqref="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{DB3CC045-8745-4D82-B828-CECE589B981E}</x14:id>
        </ext>
      </extLst>
    </cfRule>
  </conditionalFormatting>
  <conditionalFormatting sqref="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{2DF53838-B9B7-4AB7-B1D3-649D6F6B7BCB}</x14:id>
        </ext>
      </extLst>
    </cfRule>
  </conditionalFormatting>
  <conditionalFormatting sqref="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{DA8C7BC0-8586-423F-B75E-EB9B33DA7F31}</x14:id>
        </ext>
      </extLst>
    </cfRule>
  </conditionalFormatting>
  <conditionalFormatting sqref="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{86A741F9-E000-4C7F-8E64-2DF3E051178D}</x14:id>
        </ext>
      </extLst>
    </cfRule>
  </conditionalFormatting>
  <conditionalFormatting sqref="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{81ACB46F-3158-4CD0-AFF9-3CA9AE85E18C}</x14:id>
        </ext>
      </extLst>
    </cfRule>
  </conditionalFormatting>
  <conditionalFormatting sqref="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{D04715E9-9AC7-4E9D-9E30-20562DB97FE0}</x14:id>
        </ext>
      </extLst>
    </cfRule>
  </conditionalFormatting>
  <conditionalFormatting sqref="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{C59FF0A8-BBB2-4BEC-AE8E-3C4466E51C43}</x14:id>
        </ext>
      </extLst>
    </cfRule>
  </conditionalFormatting>
  <conditionalFormatting sqref="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{24689029-CA59-40F4-89EE-2200A68A841F}</x14:id>
        </ext>
      </extLst>
    </cfRule>
  </conditionalFormatting>
  <conditionalFormatting sqref="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{4B796633-2A3C-4CE6-BEA5-F8BFA9B0F37A}</x14:id>
        </ext>
      </extLst>
    </cfRule>
  </conditionalFormatting>
  <conditionalFormatting sqref="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{A013167B-F7B0-45FF-A843-E4E7F355D8D9}</x14:id>
        </ext>
      </extLst>
    </cfRule>
  </conditionalFormatting>
  <conditionalFormatting sqref="F40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{C5CFDD12-8BC7-40A7-A49C-96CFD0BA5390}</x14:id>
        </ext>
      </extLst>
    </cfRule>
  </conditionalFormatting>
  <conditionalFormatting sqref="F43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{A762C667-4CA0-466F-9B64-B43870868EA0}</x14:id>
        </ext>
      </extLst>
    </cfRule>
  </conditionalFormatting>
  <conditionalFormatting sqref="F46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{00F0C223-1F9C-4B42-81D6-1858C49693EA}</x14:id>
        </ext>
      </extLst>
    </cfRule>
  </conditionalFormatting>
  <conditionalFormatting sqref="F49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{95E99F8F-5612-41A3-88DF-317BC13ECB9B}</x14:id>
        </ext>
      </extLst>
    </cfRule>
  </conditionalFormatting>
  <conditionalFormatting sqref="F7:H7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{2912A09A-2DE7-4849-91C4-85766DA040CD}</x14:id>
        </ext>
      </extLst>
    </cfRule>
  </conditionalFormatting>
  <conditionalFormatting sqref="G10:O10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{2C46A06A-BE2B-47F6-9AC6-2D8D98ADB2C0}</x14:id>
        </ext>
      </extLst>
    </cfRule>
  </conditionalFormatting>
  <conditionalFormatting sqref="G13:O13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{30DC17F7-CF53-48B8-B37B-E5E7A5E0A040}</x14:id>
        </ext>
      </extLst>
    </cfRule>
  </conditionalFormatting>
  <conditionalFormatting sqref="G16:O16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{C7ABE0EC-49B8-46B2-8F10-F2B0B639C0C9}</x14:id>
        </ext>
      </extLst>
    </cfRule>
  </conditionalFormatting>
  <conditionalFormatting sqref="G19:O19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{62C6D3F0-7EA4-4211-977C-634E44B7CDB3}</x14:id>
        </ext>
      </extLst>
    </cfRule>
  </conditionalFormatting>
  <conditionalFormatting sqref="G22:O22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{6C83A0D6-4032-4744-AC24-345EE4F7DB33}</x14:id>
        </ext>
      </extLst>
    </cfRule>
  </conditionalFormatting>
  <conditionalFormatting sqref="G25:O25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{944EAF36-C3C0-4486-802A-5419446C8723}</x14:id>
        </ext>
      </extLst>
    </cfRule>
  </conditionalFormatting>
  <conditionalFormatting sqref="G28:O28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{2A5E494A-81D0-43FE-8470-113E66FE6FC6}</x14:id>
        </ext>
      </extLst>
    </cfRule>
  </conditionalFormatting>
  <conditionalFormatting sqref="G31:O31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{B4B9BAD9-7B10-4E81-823F-E53738E58EEF}</x14:id>
        </ext>
      </extLst>
    </cfRule>
  </conditionalFormatting>
  <conditionalFormatting sqref="G34:O34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{7E313655-2942-4489-8EBA-D242C965B31E}</x14:id>
        </ext>
      </extLst>
    </cfRule>
  </conditionalFormatting>
  <conditionalFormatting sqref="G37:O37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{8AB2749D-C9B2-4073-9E3C-C5B84657A260}</x14:id>
        </ext>
      </extLst>
    </cfRule>
  </conditionalFormatting>
  <conditionalFormatting sqref="G40:O40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{F61F479E-BBE0-4157-B6C3-91C7805A20B5}</x14:id>
        </ext>
      </extLst>
    </cfRule>
  </conditionalFormatting>
  <conditionalFormatting sqref="G43:O43">
    <cfRule type="dataBar" priority="3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{79F54F61-D971-4EEE-BC22-98B56C81C74B}</x14:id>
        </ext>
      </extLst>
    </cfRule>
  </conditionalFormatting>
  <conditionalFormatting sqref="G46:O46">
    <cfRule type="dataBar" priority="3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{7F62DCE8-BB3E-4518-AD85-1E7A88F8B6F7}</x14:id>
        </ext>
      </extLst>
    </cfRule>
  </conditionalFormatting>
  <conditionalFormatting sqref="G49:O49">
    <cfRule type="dataBar" priority="3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{3D4D2267-96EB-4500-AB9A-60524B75D03A}</x14:id>
        </ext>
      </extLst>
    </cfRule>
  </conditionalFormatting>
  <conditionalFormatting sqref="I7:O7">
    <cfRule type="dataBar" priority="3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{CBD235D1-D93A-458A-AB42-B038EB24BE60}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D1C267-8DCD-4369-A85C-80E94256122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B51:F51</xm:sqref>
        </x14:conditionalFormatting>
        <x14:conditionalFormatting xmlns:xm="http://schemas.microsoft.com/office/excel/2006/main">
          <x14:cfRule type="dataBar" id="{7037FC98-3F55-4BCA-9870-6EC5469526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DB3CC045-8745-4D82-B828-CECE589B981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2DF53838-B9B7-4AB7-B1D3-649D6F6B7BC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DA8C7BC0-8586-423F-B75E-EB9B33DA7F3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86A741F9-E000-4C7F-8E64-2DF3E051178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F19</xm:sqref>
        </x14:conditionalFormatting>
        <x14:conditionalFormatting xmlns:xm="http://schemas.microsoft.com/office/excel/2006/main">
          <x14:cfRule type="dataBar" id="{81ACB46F-3158-4CD0-AFF9-3CA9AE85E18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D04715E9-9AC7-4E9D-9E30-20562DB97FE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C59FF0A8-BBB2-4BEC-AE8E-3C4466E51C4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F28</xm:sqref>
        </x14:conditionalFormatting>
        <x14:conditionalFormatting xmlns:xm="http://schemas.microsoft.com/office/excel/2006/main">
          <x14:cfRule type="dataBar" id="{24689029-CA59-40F4-89EE-2200A68A841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F31</xm:sqref>
        </x14:conditionalFormatting>
        <x14:conditionalFormatting xmlns:xm="http://schemas.microsoft.com/office/excel/2006/main">
          <x14:cfRule type="dataBar" id="{4B796633-2A3C-4CE6-BEA5-F8BFA9B0F37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F34</xm:sqref>
        </x14:conditionalFormatting>
        <x14:conditionalFormatting xmlns:xm="http://schemas.microsoft.com/office/excel/2006/main">
          <x14:cfRule type="dataBar" id="{A013167B-F7B0-45FF-A843-E4E7F355D8D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F37</xm:sqref>
        </x14:conditionalFormatting>
        <x14:conditionalFormatting xmlns:xm="http://schemas.microsoft.com/office/excel/2006/main">
          <x14:cfRule type="dataBar" id="{C5CFDD12-8BC7-40A7-A49C-96CFD0BA539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F40</xm:sqref>
        </x14:conditionalFormatting>
        <x14:conditionalFormatting xmlns:xm="http://schemas.microsoft.com/office/excel/2006/main">
          <x14:cfRule type="dataBar" id="{A762C667-4CA0-466F-9B64-B43870868EA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F43</xm:sqref>
        </x14:conditionalFormatting>
        <x14:conditionalFormatting xmlns:xm="http://schemas.microsoft.com/office/excel/2006/main">
          <x14:cfRule type="dataBar" id="{00F0C223-1F9C-4B42-81D6-1858C49693E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F46</xm:sqref>
        </x14:conditionalFormatting>
        <x14:conditionalFormatting xmlns:xm="http://schemas.microsoft.com/office/excel/2006/main">
          <x14:cfRule type="dataBar" id="{95E99F8F-5612-41A3-88DF-317BC13ECB9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F49</xm:sqref>
        </x14:conditionalFormatting>
        <x14:conditionalFormatting xmlns:xm="http://schemas.microsoft.com/office/excel/2006/main">
          <x14:cfRule type="dataBar" id="{2912A09A-2DE7-4849-91C4-85766DA040C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F7:H7</xm:sqref>
        </x14:conditionalFormatting>
        <x14:conditionalFormatting xmlns:xm="http://schemas.microsoft.com/office/excel/2006/main">
          <x14:cfRule type="dataBar" id="{2C46A06A-BE2B-47F6-9AC6-2D8D98ADB2C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30DC17F7-CF53-48B8-B37B-E5E7A5E0A04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C7ABE0EC-49B8-46B2-8F10-F2B0B639C0C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62C6D3F0-7EA4-4211-977C-634E44B7CDB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6C83A0D6-4032-4744-AC24-345EE4F7DB3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944EAF36-C3C0-4486-802A-5419446C872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2A5E494A-81D0-43FE-8470-113E66FE6FC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B4B9BAD9-7B10-4E81-823F-E53738E58EE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7E313655-2942-4489-8EBA-D242C965B31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G34:O34</xm:sqref>
        </x14:conditionalFormatting>
        <x14:conditionalFormatting xmlns:xm="http://schemas.microsoft.com/office/excel/2006/main">
          <x14:cfRule type="dataBar" id="{8AB2749D-C9B2-4073-9E3C-C5B84657A2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F61F479E-BBE0-4157-B6C3-91C7805A20B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79F54F61-D971-4EEE-BC22-98B56C81C74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7F62DCE8-BB3E-4518-AD85-1E7A88F8B6F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G46:O46</xm:sqref>
        </x14:conditionalFormatting>
        <x14:conditionalFormatting xmlns:xm="http://schemas.microsoft.com/office/excel/2006/main">
          <x14:cfRule type="dataBar" id="{3D4D2267-96EB-4500-AB9A-60524B75D03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G49:O49</xm:sqref>
        </x14:conditionalFormatting>
        <x14:conditionalFormatting xmlns:xm="http://schemas.microsoft.com/office/excel/2006/main">
          <x14:cfRule type="dataBar" id="{CBD235D1-D93A-458A-AB42-B038EB24BE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I7:O7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2014-04-28T12:30:21Z</dcterms:created>
  <dc:creator>user</dc:creator>
  <dc:description/>
  <dc:language>fr-BE</dc:language>
  <cp:lastModifiedBy/>
  <cp:lastPrinted>2023-12-12T08:01:30Z</cp:lastPrinted>
  <dcterms:modified xsi:type="dcterms:W3CDTF">2025-01-14T12:19:25Z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